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tabRatio="875" activeTab="0"/>
  </bookViews>
  <sheets>
    <sheet name="смета О" sheetId="1" r:id="rId1"/>
    <sheet name="смета  С" sheetId="2" r:id="rId2"/>
    <sheet name="смета М" sheetId="3" r:id="rId3"/>
    <sheet name="2018" sheetId="4" r:id="rId4"/>
    <sheet name="пожарная" sheetId="5" state="hidden" r:id="rId5"/>
    <sheet name="2019" sheetId="6" r:id="rId6"/>
    <sheet name="фин грам" sheetId="7" r:id="rId7"/>
    <sheet name="пож" sheetId="8" r:id="rId8"/>
    <sheet name="расч мест" sheetId="9" r:id="rId9"/>
    <sheet name="лагерь" sheetId="10" r:id="rId10"/>
    <sheet name="расч  субв" sheetId="11" r:id="rId11"/>
    <sheet name=" кредит" sheetId="12" r:id="rId12"/>
    <sheet name="питание (суб.)" sheetId="13" r:id="rId13"/>
    <sheet name="лагерь (суб)" sheetId="14" r:id="rId14"/>
  </sheets>
  <definedNames>
    <definedName name="_xlnm.Print_Area" localSheetId="11">' кредит'!$A$1:$S$42</definedName>
    <definedName name="_xlnm.Print_Area" localSheetId="3">'2018'!$A$1:$T$379</definedName>
    <definedName name="_xlnm.Print_Area" localSheetId="5">'2019'!$A$1:$T$378</definedName>
    <definedName name="_xlnm.Print_Area" localSheetId="9">'лагерь'!$A$1:$R$24</definedName>
    <definedName name="_xlnm.Print_Area" localSheetId="13">'лагерь (суб)'!$A$1:$R$24</definedName>
    <definedName name="_xlnm.Print_Area" localSheetId="12">'питание (суб.)'!$A$1:$R$23</definedName>
    <definedName name="_xlnm.Print_Area" localSheetId="7">'пож'!$A$1:$R$33</definedName>
    <definedName name="_xlnm.Print_Area" localSheetId="4">'пожарная'!$A$1:$T$33</definedName>
    <definedName name="_xlnm.Print_Area" localSheetId="8">'расч мест'!$A$1:$S$96</definedName>
    <definedName name="_xlnm.Print_Area" localSheetId="1">'смета  С'!$A$1:$L$95</definedName>
    <definedName name="_xlnm.Print_Area" localSheetId="2">'смета М'!$A$1:$L$95</definedName>
    <definedName name="_xlnm.Print_Area" localSheetId="0">'смета О'!$A$1:$L$97</definedName>
    <definedName name="_xlnm.Print_Area" localSheetId="6">'фин грам'!$A$1:$Q$24</definedName>
  </definedNames>
  <calcPr fullCalcOnLoad="1" refMode="R1C1"/>
</workbook>
</file>

<file path=xl/sharedStrings.xml><?xml version="1.0" encoding="utf-8"?>
<sst xmlns="http://schemas.openxmlformats.org/spreadsheetml/2006/main" count="2314" uniqueCount="263">
  <si>
    <t>Главный распорядитель бюджетных средств:</t>
  </si>
  <si>
    <t>Наименование бюджета:</t>
  </si>
  <si>
    <t>Единица измерения:</t>
  </si>
  <si>
    <t>форма по ОКУД</t>
  </si>
  <si>
    <t>Дата</t>
  </si>
  <si>
    <t>по ОКПО</t>
  </si>
  <si>
    <t>по Перечню (Реестру)</t>
  </si>
  <si>
    <t>по БК</t>
  </si>
  <si>
    <t>по ОКАТО</t>
  </si>
  <si>
    <t>по ОКЕИ</t>
  </si>
  <si>
    <t>по ОКВ</t>
  </si>
  <si>
    <t>Распорядитель бюджетных средств</t>
  </si>
  <si>
    <t>Наименование показателя</t>
  </si>
  <si>
    <t>Код строки</t>
  </si>
  <si>
    <t>Код по бюджетной классификации</t>
  </si>
  <si>
    <t>раздела</t>
  </si>
  <si>
    <t>подраздела</t>
  </si>
  <si>
    <t>целевой статьи</t>
  </si>
  <si>
    <t>вида расходов</t>
  </si>
  <si>
    <t>КОСГУ</t>
  </si>
  <si>
    <t>код аналитического показателя</t>
  </si>
  <si>
    <t>сумма</t>
  </si>
  <si>
    <t>в рублях</t>
  </si>
  <si>
    <t>в валюте</t>
  </si>
  <si>
    <t>РАСЧЕТНЫЕ ПОКАЗАТЕЛИ</t>
  </si>
  <si>
    <t>№ п/п</t>
  </si>
  <si>
    <t>Наименование расчетного показателя</t>
  </si>
  <si>
    <t>Сумма расходов (рублей)</t>
  </si>
  <si>
    <t>код строки</t>
  </si>
  <si>
    <t>единица измерения</t>
  </si>
  <si>
    <t>Таблица 1</t>
  </si>
  <si>
    <t>07</t>
  </si>
  <si>
    <t>количество полученных коммунальных услуг в год</t>
  </si>
  <si>
    <t>тариф (руб)</t>
  </si>
  <si>
    <t>Сумма расходов (гр.5*гр.6) (рублей)</t>
  </si>
  <si>
    <t>кВт/час</t>
  </si>
  <si>
    <t>Таблица 2</t>
  </si>
  <si>
    <t>Сумма расходов (гр.5*гр.4) (рублей)</t>
  </si>
  <si>
    <t>налог на имущество</t>
  </si>
  <si>
    <t>цена (рублей)</t>
  </si>
  <si>
    <t>Оплата работ, услуг</t>
  </si>
  <si>
    <t>Услуги связи</t>
  </si>
  <si>
    <t>Коммунальные услуги</t>
  </si>
  <si>
    <t>электроэнергия</t>
  </si>
  <si>
    <t>Работы, услуги по содержанию имущества</t>
  </si>
  <si>
    <t>Прочие работы, услуги</t>
  </si>
  <si>
    <t>Поступления нефинансовых активов</t>
  </si>
  <si>
    <t>Увеличение стоимости основных средств</t>
  </si>
  <si>
    <t>Увеличение стоимости материальных запасов</t>
  </si>
  <si>
    <t>01</t>
  </si>
  <si>
    <t>002</t>
  </si>
  <si>
    <t>003</t>
  </si>
  <si>
    <t>004</t>
  </si>
  <si>
    <t>02</t>
  </si>
  <si>
    <t>количество месяцев</t>
  </si>
  <si>
    <t>выплаты в месяц</t>
  </si>
  <si>
    <t>Сумма расходов (гр.4*гр.5) (рублей)</t>
  </si>
  <si>
    <t>Итого</t>
  </si>
  <si>
    <t>Всего</t>
  </si>
  <si>
    <t>руб.</t>
  </si>
  <si>
    <t>А. А. Сердюкова</t>
  </si>
  <si>
    <t>тел. 8-84453-7-12-97</t>
  </si>
  <si>
    <t>количество человек</t>
  </si>
  <si>
    <t>колво дней</t>
  </si>
  <si>
    <t>001</t>
  </si>
  <si>
    <t>005</t>
  </si>
  <si>
    <t>"____" _________ 20____ г.</t>
  </si>
  <si>
    <t>Сумма расходов (гр,6*гр.5*гр.4) (рублей)</t>
  </si>
  <si>
    <t xml:space="preserve"> Расчет расходов по подстатье 221 "Услуги связи"</t>
  </si>
  <si>
    <t xml:space="preserve"> Расчет расходов по подстатье 223 "Коммунальные услуги"</t>
  </si>
  <si>
    <t>Расчет расходов по статье 290 "Прочие расходы"</t>
  </si>
  <si>
    <t xml:space="preserve"> Расчет расходов по подстатье 226 "Прочие услуги"</t>
  </si>
  <si>
    <t xml:space="preserve"> Расчет расходов по статье 340 "увеличение стоимости материальных запасов"</t>
  </si>
  <si>
    <t>Получатель бюджетных средств:</t>
  </si>
  <si>
    <t xml:space="preserve"> Расчет расходов по подстатье 225 "Услуги по содержанию имущества"</t>
  </si>
  <si>
    <t>240</t>
  </si>
  <si>
    <t>242</t>
  </si>
  <si>
    <t>244</t>
  </si>
  <si>
    <t>13</t>
  </si>
  <si>
    <t>газ</t>
  </si>
  <si>
    <t>отопление</t>
  </si>
  <si>
    <t>вода</t>
  </si>
  <si>
    <t>жбо</t>
  </si>
  <si>
    <t>851</t>
  </si>
  <si>
    <t>852</t>
  </si>
  <si>
    <t>21</t>
  </si>
  <si>
    <t>Администрация Руднянского муниципального района</t>
  </si>
  <si>
    <t>Арендная плата за пользование имуществом</t>
  </si>
  <si>
    <t>Предоставление доступа к сети местной телефонной связи, предоставление в пользование абонентской линии, а также предоставление местных телефонных соединений</t>
  </si>
  <si>
    <t>купля-продажа электрической энергии,передача электрической энергии через технические устройства электрических сетей</t>
  </si>
  <si>
    <t>4</t>
  </si>
  <si>
    <t>5</t>
  </si>
  <si>
    <t>услуги по страхованию транспортных средств по программе обязательного страхования автогражданской ответственности</t>
  </si>
  <si>
    <t>услуги по проведению предрейсового медицинского осмотра</t>
  </si>
  <si>
    <t>налог на землю</t>
  </si>
  <si>
    <t>налог за негативное воздействие на окружающую среду</t>
  </si>
  <si>
    <t>поставка горюче-смазочных масел</t>
  </si>
  <si>
    <t>Директор-главный бухгалтер МКУ МЦБ</t>
  </si>
  <si>
    <t>Исполнитель: экономист МКУ МЦБ</t>
  </si>
  <si>
    <t>м/3</t>
  </si>
  <si>
    <t>110</t>
  </si>
  <si>
    <t xml:space="preserve"> Расчет расходов по подстатье 211 "Заработная плата"</t>
  </si>
  <si>
    <t>Заработная плата</t>
  </si>
  <si>
    <t>ИТОГО</t>
  </si>
  <si>
    <t>Расчет расходов по подстатье 213 "Начисления на выплаты по оплате труда"</t>
  </si>
  <si>
    <t>Начисления на выплаты по оплате труда</t>
  </si>
  <si>
    <t xml:space="preserve"> Расчет расходов по статье 340 "Увеличение стоимости материальных запасов"</t>
  </si>
  <si>
    <t>кол-во дней</t>
  </si>
  <si>
    <t xml:space="preserve"> Питание детей из малообеспеченных семей и детей,находящихся на учете фтизиатра</t>
  </si>
  <si>
    <t>Согласовано</t>
  </si>
  <si>
    <t>"_____"_______________20_____г.</t>
  </si>
  <si>
    <t>853</t>
  </si>
  <si>
    <t>Оплата труда и начисления на выплаты по оплате труда</t>
  </si>
  <si>
    <t>111</t>
  </si>
  <si>
    <t>Уплата налога на имущество организации и земельного налога</t>
  </si>
  <si>
    <t>Уплата прочих налогов, сборов</t>
  </si>
  <si>
    <t>Уплата иных платежей</t>
  </si>
  <si>
    <t>24</t>
  </si>
  <si>
    <t>25</t>
  </si>
  <si>
    <t>29</t>
  </si>
  <si>
    <t>33</t>
  </si>
  <si>
    <t>Утверждено</t>
  </si>
  <si>
    <t>Погашение кредиторской задолженности</t>
  </si>
  <si>
    <t>850</t>
  </si>
  <si>
    <t>Поставка газа</t>
  </si>
  <si>
    <t>сумма расходов</t>
  </si>
  <si>
    <t>иные платежи</t>
  </si>
  <si>
    <t>погашение кредиторской задолженности</t>
  </si>
  <si>
    <t>количество гсм в год , л.</t>
  </si>
  <si>
    <t xml:space="preserve">стоимость гсм , руб </t>
  </si>
  <si>
    <t>5100200150</t>
  </si>
  <si>
    <t>5100270360</t>
  </si>
  <si>
    <t>5100270370</t>
  </si>
  <si>
    <t>5100280010</t>
  </si>
  <si>
    <t>5100280080</t>
  </si>
  <si>
    <t>5100620390</t>
  </si>
  <si>
    <t>5100670390</t>
  </si>
  <si>
    <t>Софинансирование мероприятий в рамках программы "Доступная среда"</t>
  </si>
  <si>
    <t>хозяйственные товары, моющие средства</t>
  </si>
  <si>
    <t>Начальник отдела образования, опеки и попечительства, физической культуры и спорта</t>
  </si>
  <si>
    <t>_________________И.Н.Парамошкина</t>
  </si>
  <si>
    <t>И.Ю. Герусова</t>
  </si>
  <si>
    <t>Расчет расходов по статье 310 "Увеличение стоимости основных средств"</t>
  </si>
  <si>
    <t>на приобретение учебной литературы</t>
  </si>
  <si>
    <t>Глава Руднянского муниципального района</t>
  </si>
  <si>
    <t>_______________ М. Н. Битюцкий</t>
  </si>
  <si>
    <t>Образование</t>
  </si>
  <si>
    <t>Общее образование</t>
  </si>
  <si>
    <t>Муниципальная пограмма "Обеспечение пожарной безопасностти учреждений в Руднянском муниципальном районе"</t>
  </si>
  <si>
    <t>0100000000</t>
  </si>
  <si>
    <t>Обеспечение пожарной безопасности учреждений общего образования</t>
  </si>
  <si>
    <t>0100200000</t>
  </si>
  <si>
    <t>Мероприятия по обеспечению пожарной безопасности</t>
  </si>
  <si>
    <t>0100223010</t>
  </si>
  <si>
    <t>Ведомственная программа "Развитие образования в Руднянском муниципальном районе"</t>
  </si>
  <si>
    <t>5100000000</t>
  </si>
  <si>
    <t>Содействие развитию общего образования</t>
  </si>
  <si>
    <t>5100200000</t>
  </si>
  <si>
    <t>Обеспечения деятельности казенного учреждения общего образования</t>
  </si>
  <si>
    <t>Иные выплаты</t>
  </si>
  <si>
    <t>112</t>
  </si>
  <si>
    <t>Расходы областного бюджета на решение вопросов местного значения в сфере дополнительного образования (финансовая граммотность)</t>
  </si>
  <si>
    <t>5100270220</t>
  </si>
  <si>
    <t>Субвенция из областного бюдета на осуществление образовательного процесса образовательными учреждениями</t>
  </si>
  <si>
    <t>Субвенция из областного бюджета на организацию питания детей из малоимущих семей</t>
  </si>
  <si>
    <t>Уплата налогов, сборов и иных платежей</t>
  </si>
  <si>
    <t>Прочие расходы</t>
  </si>
  <si>
    <t>Молодежная политика и оздоровление детей</t>
  </si>
  <si>
    <t>Организация оздоровления летнего отдыха детей и подростков</t>
  </si>
  <si>
    <t>5100600000</t>
  </si>
  <si>
    <t>Оздоровление детей за счет средств районного бюджета</t>
  </si>
  <si>
    <t>Субсидия из областного бюджета на организацию отдыха детей в каникулярный период в лагерях дневного пребывания</t>
  </si>
  <si>
    <t xml:space="preserve">количество </t>
  </si>
  <si>
    <t>стоимость , руб</t>
  </si>
  <si>
    <t>мероприятия по организации оздоровления детей и подростков в каникулярное время за счет средств районного  бюджета</t>
  </si>
  <si>
    <t>мероприятия по организации оздоровления детей и подростков в каникулярное время за счет средств областного  бюджета</t>
  </si>
  <si>
    <t>Муниципальная программа "Формирование доступной для инвалидов и других маломобильных групп населения среды обитания</t>
  </si>
  <si>
    <t>130000000</t>
  </si>
  <si>
    <t>Обустройство мест пребывания инвалидов и других маломобильных групп населения</t>
  </si>
  <si>
    <t>130010000</t>
  </si>
  <si>
    <t>50</t>
  </si>
  <si>
    <t>51</t>
  </si>
  <si>
    <t>52</t>
  </si>
  <si>
    <t>39</t>
  </si>
  <si>
    <t>40</t>
  </si>
  <si>
    <t>47</t>
  </si>
  <si>
    <t>64</t>
  </si>
  <si>
    <t>67</t>
  </si>
  <si>
    <t>к проектной бюджетной смете расходов на 2017 год</t>
  </si>
  <si>
    <t xml:space="preserve">Всего по смете на 2017 год </t>
  </si>
  <si>
    <t>Всего по смете на 2017 год</t>
  </si>
  <si>
    <t>I год планового периода</t>
  </si>
  <si>
    <t>II год планового периода</t>
  </si>
  <si>
    <t>замер сопротивления</t>
  </si>
  <si>
    <t>техническое обслуживание сигнализаторов загазованности</t>
  </si>
  <si>
    <t>то объектов систем газораспределения</t>
  </si>
  <si>
    <t>предрейсовый техосмотр транспорта</t>
  </si>
  <si>
    <t>обслуживание сайта</t>
  </si>
  <si>
    <t xml:space="preserve">огнетушители </t>
  </si>
  <si>
    <t>холодное водоснабжение</t>
  </si>
  <si>
    <t>МКОУ Лемешкинская СОШ</t>
  </si>
  <si>
    <t xml:space="preserve">Директор МКОУ Лемешкинская СОШ     </t>
  </si>
  <si>
    <t>_______________  О.М. Бодылева</t>
  </si>
  <si>
    <t>негорин</t>
  </si>
  <si>
    <t>абонентская плата</t>
  </si>
  <si>
    <t>минута</t>
  </si>
  <si>
    <t>бензин</t>
  </si>
  <si>
    <t>масло</t>
  </si>
  <si>
    <t>Интернет</t>
  </si>
  <si>
    <t>1</t>
  </si>
  <si>
    <t>8,5</t>
  </si>
  <si>
    <t>количество</t>
  </si>
  <si>
    <t xml:space="preserve">стоимость </t>
  </si>
  <si>
    <t>порошок (кг)</t>
  </si>
  <si>
    <t>белизна(шт)</t>
  </si>
  <si>
    <t>"Санита" (чистящий порошок) (шт)</t>
  </si>
  <si>
    <t>"Капля" (средство для мытья посуды)(шт)</t>
  </si>
  <si>
    <t>хлорная известь (400 г.)</t>
  </si>
  <si>
    <t>10</t>
  </si>
  <si>
    <t>мыло хозяйственное</t>
  </si>
  <si>
    <t>Сода кальционированная</t>
  </si>
  <si>
    <t>11</t>
  </si>
  <si>
    <t>36</t>
  </si>
  <si>
    <t>веники</t>
  </si>
  <si>
    <t>средство для мытья окон и зеркал (шт)</t>
  </si>
  <si>
    <t>ведро металлическое</t>
  </si>
  <si>
    <t xml:space="preserve">      </t>
  </si>
  <si>
    <t>Подготовка и проведение занятий с детьми по формированию финансовой грамотности</t>
  </si>
  <si>
    <t>количество часов</t>
  </si>
  <si>
    <t xml:space="preserve">Всего по смете на 2018 год </t>
  </si>
  <si>
    <t>Всего по смете на 2018 год</t>
  </si>
  <si>
    <t>72</t>
  </si>
  <si>
    <t>20</t>
  </si>
  <si>
    <t>22</t>
  </si>
  <si>
    <t>ведро металлическое(шт)</t>
  </si>
  <si>
    <t>2</t>
  </si>
  <si>
    <t xml:space="preserve">Всего по смете на 2019 год </t>
  </si>
  <si>
    <t>Всего по смете на 2019 год</t>
  </si>
  <si>
    <t xml:space="preserve">БЮДЖЕТНАЯ СМЕТА НА 2017 ГОД </t>
  </si>
  <si>
    <t>от  01 января 2017 года</t>
  </si>
  <si>
    <t>к  бюджетной смете расходов на 2018 год</t>
  </si>
  <si>
    <t>к  бюджетной смете расходов на 2018 год (субвенция)</t>
  </si>
  <si>
    <t>к  бюджетной смете расходов на 2018 год (кредиторская задолженность)</t>
  </si>
  <si>
    <t>к бюджетной смете расходов на 2018 год</t>
  </si>
  <si>
    <t>к бюджетной смете расходов на 2019 год</t>
  </si>
  <si>
    <t>к бюджетной смете расходов на 2019 год (субвенция)</t>
  </si>
  <si>
    <t>к  бюджетной смете расходов на 2019 год</t>
  </si>
  <si>
    <t>к  бюджетной смете расходов на 2019 год (кредиторская задолженность)</t>
  </si>
  <si>
    <t>к  бюджетной смете расходов на 2017 год</t>
  </si>
  <si>
    <t>к  бюджетной смете расходов на 2017 год (субвенция)</t>
  </si>
  <si>
    <t>к  бюджетной смете расходов на 2017 год (кредиторская задолженность)</t>
  </si>
  <si>
    <t>к бюджетной смете расходов на 2017 год</t>
  </si>
  <si>
    <t>119</t>
  </si>
  <si>
    <t>5100270363</t>
  </si>
  <si>
    <t>5100270361</t>
  </si>
  <si>
    <t>5100270362</t>
  </si>
  <si>
    <t>Заработная плата пед. работников</t>
  </si>
  <si>
    <t>Заработная плата прочего персонала</t>
  </si>
  <si>
    <t>Начисления на выплаты по оплате труда пед. работников</t>
  </si>
  <si>
    <t>Начисления на выплаты по оплате труда прочего персонала</t>
  </si>
  <si>
    <t>41</t>
  </si>
  <si>
    <t>42</t>
  </si>
  <si>
    <t>46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</si>
</sst>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#,##0&quot;р.&quot;"/>
    <numFmt numFmtId="174" formatCode="0.0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E+00"/>
    <numFmt numFmtId="181" formatCode="0.0000000"/>
    <numFmt numFmtId="182" formatCode="0.00000000"/>
    <numFmt numFmtId="183" formatCode="0.000000"/>
    <numFmt numFmtId="184" formatCode="0.00000"/>
    <numFmt numFmtId="185" formatCode="0.0000"/>
    <numFmt numFmtId="186" formatCode="00"/>
    <numFmt numFmtId="187" formatCode="#,##0.000"/>
    <numFmt numFmtId="188" formatCode="#,##0.0"/>
    <numFmt numFmtId="189" formatCode="0.000000000"/>
    <numFmt numFmtId="190" formatCode="0.0E+00"/>
    <numFmt numFmtId="191" formatCode="[$-FC19]d\ mmmm\ yyyy\ &quot;г.&quot;"/>
    <numFmt numFmtId="192" formatCode="_-* #,##0.0_р_._-;\-* #,##0.0_р_._-;_-* &quot;-&quot;??_р_._-;_-@_-"/>
    <numFmt numFmtId="193" formatCode="_-* #,##0_р_._-;\-* #,##0_р_._-;_-* &quot;-&quot;??_р_._-;_-@_-"/>
  </numFmts>
  <fonts count="49">
    <font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sz val="10"/>
      <color indexed="10"/>
      <name val="Arial Cyr"/>
      <family val="0"/>
    </font>
    <font>
      <b/>
      <sz val="11"/>
      <name val="Arial Cyr"/>
      <family val="0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sz val="7.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1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0" fillId="33" borderId="0" xfId="0" applyFill="1" applyAlignment="1">
      <alignment/>
    </xf>
    <xf numFmtId="0" fontId="5" fillId="33" borderId="0" xfId="0" applyFont="1" applyFill="1" applyAlignment="1">
      <alignment horizontal="center"/>
    </xf>
    <xf numFmtId="0" fontId="4" fillId="33" borderId="0" xfId="0" applyFont="1" applyFill="1" applyAlignment="1">
      <alignment horizontal="left"/>
    </xf>
    <xf numFmtId="0" fontId="6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4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left"/>
    </xf>
    <xf numFmtId="1" fontId="3" fillId="33" borderId="0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4" fillId="33" borderId="0" xfId="0" applyFont="1" applyFill="1" applyAlignment="1">
      <alignment/>
    </xf>
    <xf numFmtId="0" fontId="5" fillId="33" borderId="0" xfId="0" applyFont="1" applyFill="1" applyBorder="1" applyAlignment="1">
      <alignment wrapText="1"/>
    </xf>
    <xf numFmtId="0" fontId="5" fillId="33" borderId="0" xfId="0" applyFont="1" applyFill="1" applyBorder="1" applyAlignment="1">
      <alignment horizontal="center" wrapText="1"/>
    </xf>
    <xf numFmtId="4" fontId="5" fillId="33" borderId="0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0" xfId="0" applyFill="1" applyBorder="1" applyAlignment="1">
      <alignment horizontal="center"/>
    </xf>
    <xf numFmtId="49" fontId="0" fillId="33" borderId="0" xfId="0" applyNumberFormat="1" applyFill="1" applyBorder="1" applyAlignment="1">
      <alignment horizontal="center" wrapText="1"/>
    </xf>
    <xf numFmtId="0" fontId="3" fillId="33" borderId="0" xfId="0" applyFont="1" applyFill="1" applyAlignment="1">
      <alignment/>
    </xf>
    <xf numFmtId="0" fontId="0" fillId="33" borderId="0" xfId="0" applyFill="1" applyBorder="1" applyAlignment="1">
      <alignment horizontal="left"/>
    </xf>
    <xf numFmtId="0" fontId="0" fillId="33" borderId="0" xfId="0" applyFont="1" applyFill="1" applyAlignment="1">
      <alignment/>
    </xf>
    <xf numFmtId="0" fontId="10" fillId="33" borderId="0" xfId="0" applyFont="1" applyFill="1" applyBorder="1" applyAlignment="1">
      <alignment horizontal="center" wrapText="1"/>
    </xf>
    <xf numFmtId="0" fontId="10" fillId="33" borderId="0" xfId="0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4" fillId="33" borderId="10" xfId="0" applyFont="1" applyFill="1" applyBorder="1" applyAlignment="1">
      <alignment horizontal="center" wrapText="1"/>
    </xf>
    <xf numFmtId="0" fontId="4" fillId="33" borderId="11" xfId="0" applyFont="1" applyFill="1" applyBorder="1" applyAlignment="1">
      <alignment wrapText="1"/>
    </xf>
    <xf numFmtId="0" fontId="5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1" fontId="4" fillId="33" borderId="10" xfId="0" applyNumberFormat="1" applyFont="1" applyFill="1" applyBorder="1" applyAlignment="1">
      <alignment horizontal="center" wrapText="1"/>
    </xf>
    <xf numFmtId="0" fontId="4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 horizontal="left" wrapText="1"/>
    </xf>
    <xf numFmtId="49" fontId="4" fillId="33" borderId="0" xfId="0" applyNumberFormat="1" applyFont="1" applyFill="1" applyBorder="1" applyAlignment="1">
      <alignment horizontal="center" wrapText="1"/>
    </xf>
    <xf numFmtId="0" fontId="4" fillId="33" borderId="0" xfId="0" applyFont="1" applyFill="1" applyBorder="1" applyAlignment="1">
      <alignment horizontal="center" wrapText="1"/>
    </xf>
    <xf numFmtId="49" fontId="4" fillId="33" borderId="0" xfId="0" applyNumberFormat="1" applyFont="1" applyFill="1" applyBorder="1" applyAlignment="1">
      <alignment wrapText="1"/>
    </xf>
    <xf numFmtId="0" fontId="5" fillId="33" borderId="0" xfId="0" applyFont="1" applyFill="1" applyAlignment="1">
      <alignment/>
    </xf>
    <xf numFmtId="0" fontId="4" fillId="33" borderId="0" xfId="0" applyFont="1" applyFill="1" applyBorder="1" applyAlignment="1">
      <alignment horizontal="center"/>
    </xf>
    <xf numFmtId="0" fontId="7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4" fillId="33" borderId="0" xfId="0" applyFont="1" applyFill="1" applyAlignment="1">
      <alignment horizontal="center"/>
    </xf>
    <xf numFmtId="0" fontId="5" fillId="33" borderId="10" xfId="0" applyFont="1" applyFill="1" applyBorder="1" applyAlignment="1">
      <alignment horizontal="center" wrapText="1"/>
    </xf>
    <xf numFmtId="0" fontId="4" fillId="33" borderId="12" xfId="0" applyFont="1" applyFill="1" applyBorder="1" applyAlignment="1">
      <alignment horizontal="center" wrapText="1"/>
    </xf>
    <xf numFmtId="0" fontId="5" fillId="33" borderId="0" xfId="0" applyFont="1" applyFill="1" applyBorder="1" applyAlignment="1">
      <alignment horizontal="center"/>
    </xf>
    <xf numFmtId="0" fontId="9" fillId="33" borderId="0" xfId="0" applyFont="1" applyFill="1" applyAlignment="1">
      <alignment horizontal="center"/>
    </xf>
    <xf numFmtId="0" fontId="0" fillId="33" borderId="0" xfId="0" applyFill="1" applyAlignment="1">
      <alignment horizontal="left"/>
    </xf>
    <xf numFmtId="0" fontId="5" fillId="33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3" fillId="33" borderId="0" xfId="0" applyFont="1" applyFill="1" applyAlignment="1">
      <alignment horizontal="center"/>
    </xf>
    <xf numFmtId="0" fontId="5" fillId="33" borderId="0" xfId="0" applyFont="1" applyFill="1" applyBorder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49" fontId="4" fillId="33" borderId="10" xfId="0" applyNumberFormat="1" applyFont="1" applyFill="1" applyBorder="1" applyAlignment="1">
      <alignment horizontal="center" wrapText="1"/>
    </xf>
    <xf numFmtId="4" fontId="5" fillId="0" borderId="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/>
    </xf>
    <xf numFmtId="2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Fill="1" applyAlignment="1">
      <alignment horizontal="left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7" fillId="0" borderId="0" xfId="0" applyFont="1" applyFill="1" applyAlignment="1">
      <alignment/>
    </xf>
    <xf numFmtId="2" fontId="4" fillId="0" borderId="0" xfId="0" applyNumberFormat="1" applyFont="1" applyFill="1" applyAlignment="1">
      <alignment horizontal="center"/>
    </xf>
    <xf numFmtId="2" fontId="2" fillId="0" borderId="13" xfId="0" applyNumberFormat="1" applyFont="1" applyFill="1" applyBorder="1" applyAlignment="1">
      <alignment horizontal="center" vertical="center"/>
    </xf>
    <xf numFmtId="2" fontId="4" fillId="0" borderId="13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wrapText="1"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ill="1" applyAlignment="1">
      <alignment horizontal="center"/>
    </xf>
    <xf numFmtId="4" fontId="3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ont="1" applyAlignment="1">
      <alignment/>
    </xf>
    <xf numFmtId="0" fontId="0" fillId="0" borderId="0" xfId="0" applyFill="1" applyBorder="1" applyAlignment="1">
      <alignment horizontal="left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Alignment="1">
      <alignment/>
    </xf>
    <xf numFmtId="1" fontId="5" fillId="0" borderId="10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4" fillId="0" borderId="1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right"/>
    </xf>
    <xf numFmtId="0" fontId="4" fillId="0" borderId="1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vertical="center"/>
    </xf>
    <xf numFmtId="0" fontId="8" fillId="0" borderId="0" xfId="0" applyFont="1" applyFill="1" applyAlignment="1">
      <alignment horizontal="left"/>
    </xf>
    <xf numFmtId="0" fontId="4" fillId="0" borderId="0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left" wrapText="1"/>
    </xf>
    <xf numFmtId="49" fontId="11" fillId="0" borderId="15" xfId="0" applyNumberFormat="1" applyFont="1" applyFill="1" applyBorder="1" applyAlignment="1">
      <alignment horizontal="center" wrapText="1"/>
    </xf>
    <xf numFmtId="49" fontId="5" fillId="0" borderId="15" xfId="0" applyNumberFormat="1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186" fontId="11" fillId="0" borderId="15" xfId="0" applyNumberFormat="1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left" wrapText="1"/>
    </xf>
    <xf numFmtId="186" fontId="5" fillId="0" borderId="17" xfId="0" applyNumberFormat="1" applyFont="1" applyFill="1" applyBorder="1" applyAlignment="1">
      <alignment horizontal="center" wrapText="1"/>
    </xf>
    <xf numFmtId="49" fontId="5" fillId="0" borderId="17" xfId="0" applyNumberFormat="1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left" wrapText="1"/>
    </xf>
    <xf numFmtId="186" fontId="11" fillId="0" borderId="10" xfId="0" applyNumberFormat="1" applyFont="1" applyFill="1" applyBorder="1" applyAlignment="1">
      <alignment horizontal="center" wrapText="1"/>
    </xf>
    <xf numFmtId="49" fontId="11" fillId="0" borderId="10" xfId="0" applyNumberFormat="1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left"/>
    </xf>
    <xf numFmtId="49" fontId="12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left"/>
    </xf>
    <xf numFmtId="49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left" wrapText="1"/>
    </xf>
    <xf numFmtId="0" fontId="4" fillId="0" borderId="18" xfId="0" applyFont="1" applyFill="1" applyBorder="1" applyAlignment="1">
      <alignment horizontal="left" wrapText="1"/>
    </xf>
    <xf numFmtId="0" fontId="4" fillId="0" borderId="19" xfId="0" applyFont="1" applyFill="1" applyBorder="1" applyAlignment="1">
      <alignment horizontal="left" wrapText="1"/>
    </xf>
    <xf numFmtId="186" fontId="11" fillId="0" borderId="20" xfId="0" applyNumberFormat="1" applyFont="1" applyFill="1" applyBorder="1" applyAlignment="1">
      <alignment horizontal="center" wrapText="1"/>
    </xf>
    <xf numFmtId="49" fontId="4" fillId="0" borderId="20" xfId="0" applyNumberFormat="1" applyFont="1" applyFill="1" applyBorder="1" applyAlignment="1">
      <alignment horizontal="center" wrapText="1"/>
    </xf>
    <xf numFmtId="0" fontId="4" fillId="0" borderId="20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left" wrapText="1"/>
    </xf>
    <xf numFmtId="186" fontId="11" fillId="0" borderId="17" xfId="0" applyNumberFormat="1" applyFont="1" applyFill="1" applyBorder="1" applyAlignment="1">
      <alignment horizontal="center" wrapText="1"/>
    </xf>
    <xf numFmtId="49" fontId="11" fillId="0" borderId="17" xfId="0" applyNumberFormat="1" applyFont="1" applyFill="1" applyBorder="1" applyAlignment="1">
      <alignment horizontal="center" wrapText="1"/>
    </xf>
    <xf numFmtId="0" fontId="11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left" wrapText="1"/>
    </xf>
    <xf numFmtId="49" fontId="5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left"/>
    </xf>
    <xf numFmtId="0" fontId="4" fillId="0" borderId="20" xfId="0" applyFont="1" applyFill="1" applyBorder="1" applyAlignment="1">
      <alignment horizontal="center" wrapText="1"/>
    </xf>
    <xf numFmtId="0" fontId="11" fillId="0" borderId="21" xfId="0" applyFont="1" applyFill="1" applyBorder="1" applyAlignment="1">
      <alignment horizontal="left" wrapText="1"/>
    </xf>
    <xf numFmtId="186" fontId="11" fillId="0" borderId="22" xfId="0" applyNumberFormat="1" applyFont="1" applyFill="1" applyBorder="1" applyAlignment="1">
      <alignment horizontal="center" wrapText="1"/>
    </xf>
    <xf numFmtId="49" fontId="11" fillId="0" borderId="22" xfId="0" applyNumberFormat="1" applyFont="1" applyFill="1" applyBorder="1" applyAlignment="1">
      <alignment horizontal="center" wrapText="1"/>
    </xf>
    <xf numFmtId="0" fontId="11" fillId="0" borderId="22" xfId="0" applyFont="1" applyFill="1" applyBorder="1" applyAlignment="1">
      <alignment horizontal="center"/>
    </xf>
    <xf numFmtId="1" fontId="11" fillId="0" borderId="22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left"/>
    </xf>
    <xf numFmtId="49" fontId="4" fillId="0" borderId="10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left" wrapText="1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1" fontId="12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5" fillId="0" borderId="22" xfId="0" applyFont="1" applyFill="1" applyBorder="1" applyAlignment="1">
      <alignment horizontal="left"/>
    </xf>
    <xf numFmtId="49" fontId="5" fillId="0" borderId="22" xfId="0" applyNumberFormat="1" applyFont="1" applyFill="1" applyBorder="1" applyAlignment="1">
      <alignment horizontal="center" wrapText="1"/>
    </xf>
    <xf numFmtId="0" fontId="5" fillId="0" borderId="22" xfId="0" applyFont="1" applyFill="1" applyBorder="1" applyAlignment="1">
      <alignment horizontal="center"/>
    </xf>
    <xf numFmtId="49" fontId="5" fillId="0" borderId="22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wrapText="1"/>
    </xf>
    <xf numFmtId="49" fontId="5" fillId="0" borderId="1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/>
    </xf>
    <xf numFmtId="49" fontId="4" fillId="33" borderId="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wrapText="1"/>
    </xf>
    <xf numFmtId="1" fontId="5" fillId="0" borderId="15" xfId="0" applyNumberFormat="1" applyFont="1" applyFill="1" applyBorder="1" applyAlignment="1">
      <alignment horizontal="center" wrapText="1"/>
    </xf>
    <xf numFmtId="1" fontId="5" fillId="0" borderId="17" xfId="0" applyNumberFormat="1" applyFont="1" applyFill="1" applyBorder="1" applyAlignment="1">
      <alignment horizontal="center"/>
    </xf>
    <xf numFmtId="1" fontId="11" fillId="0" borderId="10" xfId="0" applyNumberFormat="1" applyFont="1" applyFill="1" applyBorder="1" applyAlignment="1">
      <alignment horizontal="center"/>
    </xf>
    <xf numFmtId="1" fontId="12" fillId="0" borderId="10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1" fontId="4" fillId="0" borderId="20" xfId="0" applyNumberFormat="1" applyFont="1" applyFill="1" applyBorder="1" applyAlignment="1">
      <alignment horizontal="center"/>
    </xf>
    <xf numFmtId="1" fontId="11" fillId="0" borderId="17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 wrapText="1"/>
    </xf>
    <xf numFmtId="1" fontId="4" fillId="0" borderId="20" xfId="0" applyNumberFormat="1" applyFont="1" applyFill="1" applyBorder="1" applyAlignment="1">
      <alignment horizontal="center" wrapText="1"/>
    </xf>
    <xf numFmtId="1" fontId="5" fillId="0" borderId="22" xfId="0" applyNumberFormat="1" applyFont="1" applyFill="1" applyBorder="1" applyAlignment="1">
      <alignment horizontal="center"/>
    </xf>
    <xf numFmtId="3" fontId="5" fillId="33" borderId="0" xfId="0" applyNumberFormat="1" applyFont="1" applyFill="1" applyBorder="1" applyAlignment="1">
      <alignment horizontal="center"/>
    </xf>
    <xf numFmtId="193" fontId="5" fillId="0" borderId="10" xfId="60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4" fillId="0" borderId="0" xfId="0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5" fillId="0" borderId="0" xfId="0" applyFont="1" applyFill="1" applyAlignment="1">
      <alignment/>
    </xf>
    <xf numFmtId="2" fontId="0" fillId="0" borderId="13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0" fillId="0" borderId="12" xfId="52" applyFont="1" applyFill="1" applyBorder="1" applyAlignment="1">
      <alignment horizontal="center" vertical="center" wrapText="1"/>
      <protection/>
    </xf>
    <xf numFmtId="1" fontId="5" fillId="0" borderId="15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1" fontId="5" fillId="0" borderId="17" xfId="0" applyNumberFormat="1" applyFont="1" applyFill="1" applyBorder="1" applyAlignment="1">
      <alignment horizontal="center" vertical="center"/>
    </xf>
    <xf numFmtId="1" fontId="11" fillId="0" borderId="10" xfId="0" applyNumberFormat="1" applyFont="1" applyFill="1" applyBorder="1" applyAlignment="1">
      <alignment horizontal="center" vertical="center"/>
    </xf>
    <xf numFmtId="1" fontId="12" fillId="0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1" fontId="4" fillId="0" borderId="20" xfId="0" applyNumberFormat="1" applyFont="1" applyFill="1" applyBorder="1" applyAlignment="1">
      <alignment horizontal="center" vertical="center"/>
    </xf>
    <xf numFmtId="1" fontId="11" fillId="0" borderId="17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" fontId="4" fillId="0" borderId="20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1" fontId="11" fillId="0" borderId="22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1" fontId="5" fillId="0" borderId="22" xfId="0" applyNumberFormat="1" applyFont="1" applyFill="1" applyBorder="1" applyAlignment="1">
      <alignment horizontal="center" vertical="center"/>
    </xf>
    <xf numFmtId="193" fontId="5" fillId="0" borderId="10" xfId="6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3" fontId="4" fillId="0" borderId="10" xfId="52" applyNumberFormat="1" applyFont="1" applyFill="1" applyBorder="1" applyAlignment="1">
      <alignment horizontal="center" vertical="center"/>
      <protection/>
    </xf>
    <xf numFmtId="3" fontId="4" fillId="0" borderId="23" xfId="52" applyNumberFormat="1" applyFont="1" applyFill="1" applyBorder="1" applyAlignment="1">
      <alignment horizontal="center" vertical="center"/>
      <protection/>
    </xf>
    <xf numFmtId="3" fontId="12" fillId="0" borderId="10" xfId="52" applyNumberFormat="1" applyFont="1" applyFill="1" applyBorder="1" applyAlignment="1">
      <alignment horizontal="center" vertical="center"/>
      <protection/>
    </xf>
    <xf numFmtId="3" fontId="12" fillId="0" borderId="23" xfId="52" applyNumberFormat="1" applyFont="1" applyFill="1" applyBorder="1" applyAlignment="1">
      <alignment horizontal="center" vertical="center"/>
      <protection/>
    </xf>
    <xf numFmtId="3" fontId="5" fillId="0" borderId="20" xfId="52" applyNumberFormat="1" applyFont="1" applyFill="1" applyBorder="1" applyAlignment="1">
      <alignment horizontal="center" vertical="center"/>
      <protection/>
    </xf>
    <xf numFmtId="3" fontId="5" fillId="0" borderId="24" xfId="52" applyNumberFormat="1" applyFont="1" applyFill="1" applyBorder="1" applyAlignment="1">
      <alignment horizontal="center" vertical="center"/>
      <protection/>
    </xf>
    <xf numFmtId="3" fontId="4" fillId="0" borderId="20" xfId="52" applyNumberFormat="1" applyFont="1" applyFill="1" applyBorder="1" applyAlignment="1">
      <alignment horizontal="center" vertical="center"/>
      <protection/>
    </xf>
    <xf numFmtId="3" fontId="4" fillId="0" borderId="24" xfId="52" applyNumberFormat="1" applyFont="1" applyFill="1" applyBorder="1" applyAlignment="1">
      <alignment horizontal="center" vertical="center"/>
      <protection/>
    </xf>
    <xf numFmtId="3" fontId="4" fillId="0" borderId="10" xfId="52" applyNumberFormat="1" applyFont="1" applyFill="1" applyBorder="1" applyAlignment="1">
      <alignment horizontal="center" vertical="center" wrapText="1"/>
      <protection/>
    </xf>
    <xf numFmtId="3" fontId="4" fillId="0" borderId="23" xfId="52" applyNumberFormat="1" applyFont="1" applyFill="1" applyBorder="1" applyAlignment="1">
      <alignment horizontal="center" vertical="center" wrapText="1"/>
      <protection/>
    </xf>
    <xf numFmtId="3" fontId="5" fillId="0" borderId="10" xfId="52" applyNumberFormat="1" applyFont="1" applyFill="1" applyBorder="1" applyAlignment="1">
      <alignment horizontal="center" vertical="center" wrapText="1"/>
      <protection/>
    </xf>
    <xf numFmtId="3" fontId="5" fillId="0" borderId="23" xfId="52" applyNumberFormat="1" applyFont="1" applyFill="1" applyBorder="1" applyAlignment="1">
      <alignment horizontal="center" vertical="center" wrapText="1"/>
      <protection/>
    </xf>
    <xf numFmtId="3" fontId="5" fillId="0" borderId="10" xfId="52" applyNumberFormat="1" applyFont="1" applyFill="1" applyBorder="1" applyAlignment="1">
      <alignment horizontal="center" vertical="center"/>
      <protection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1" fontId="4" fillId="0" borderId="12" xfId="0" applyNumberFormat="1" applyFont="1" applyFill="1" applyBorder="1" applyAlignment="1">
      <alignment horizontal="center" wrapText="1"/>
    </xf>
    <xf numFmtId="0" fontId="4" fillId="0" borderId="12" xfId="52" applyFont="1" applyFill="1" applyBorder="1" applyAlignment="1">
      <alignment horizontal="center" wrapText="1"/>
      <protection/>
    </xf>
    <xf numFmtId="3" fontId="4" fillId="0" borderId="10" xfId="52" applyNumberFormat="1" applyFont="1" applyFill="1" applyBorder="1" applyAlignment="1">
      <alignment horizontal="center"/>
      <protection/>
    </xf>
    <xf numFmtId="3" fontId="4" fillId="0" borderId="23" xfId="52" applyNumberFormat="1" applyFont="1" applyFill="1" applyBorder="1" applyAlignment="1">
      <alignment horizontal="center"/>
      <protection/>
    </xf>
    <xf numFmtId="3" fontId="12" fillId="0" borderId="10" xfId="52" applyNumberFormat="1" applyFont="1" applyFill="1" applyBorder="1" applyAlignment="1">
      <alignment horizontal="center"/>
      <protection/>
    </xf>
    <xf numFmtId="3" fontId="12" fillId="0" borderId="23" xfId="52" applyNumberFormat="1" applyFont="1" applyFill="1" applyBorder="1" applyAlignment="1">
      <alignment horizontal="center"/>
      <protection/>
    </xf>
    <xf numFmtId="3" fontId="5" fillId="0" borderId="20" xfId="52" applyNumberFormat="1" applyFont="1" applyFill="1" applyBorder="1" applyAlignment="1">
      <alignment horizontal="center"/>
      <protection/>
    </xf>
    <xf numFmtId="3" fontId="5" fillId="0" borderId="24" xfId="52" applyNumberFormat="1" applyFont="1" applyFill="1" applyBorder="1" applyAlignment="1">
      <alignment horizontal="center"/>
      <protection/>
    </xf>
    <xf numFmtId="3" fontId="4" fillId="0" borderId="20" xfId="52" applyNumberFormat="1" applyFont="1" applyFill="1" applyBorder="1" applyAlignment="1">
      <alignment horizontal="center"/>
      <protection/>
    </xf>
    <xf numFmtId="3" fontId="4" fillId="0" borderId="24" xfId="52" applyNumberFormat="1" applyFont="1" applyFill="1" applyBorder="1" applyAlignment="1">
      <alignment horizontal="center"/>
      <protection/>
    </xf>
    <xf numFmtId="3" fontId="5" fillId="0" borderId="10" xfId="52" applyNumberFormat="1" applyFont="1" applyFill="1" applyBorder="1" applyAlignment="1">
      <alignment horizontal="center"/>
      <protection/>
    </xf>
    <xf numFmtId="3" fontId="5" fillId="0" borderId="23" xfId="52" applyNumberFormat="1" applyFont="1" applyFill="1" applyBorder="1" applyAlignment="1">
      <alignment horizontal="center"/>
      <protection/>
    </xf>
    <xf numFmtId="3" fontId="5" fillId="0" borderId="10" xfId="52" applyNumberFormat="1" applyFont="1" applyFill="1" applyBorder="1" applyAlignment="1">
      <alignment horizontal="center" wrapText="1"/>
      <protection/>
    </xf>
    <xf numFmtId="3" fontId="5" fillId="0" borderId="23" xfId="52" applyNumberFormat="1" applyFont="1" applyFill="1" applyBorder="1" applyAlignment="1">
      <alignment horizontal="center" wrapText="1"/>
      <protection/>
    </xf>
    <xf numFmtId="3" fontId="4" fillId="0" borderId="10" xfId="52" applyNumberFormat="1" applyFont="1" applyFill="1" applyBorder="1" applyAlignment="1">
      <alignment horizontal="center" wrapText="1"/>
      <protection/>
    </xf>
    <xf numFmtId="3" fontId="4" fillId="0" borderId="23" xfId="52" applyNumberFormat="1" applyFont="1" applyFill="1" applyBorder="1" applyAlignment="1">
      <alignment horizontal="center" wrapText="1"/>
      <protection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 horizontal="center"/>
    </xf>
    <xf numFmtId="3" fontId="4" fillId="0" borderId="23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1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49" fontId="0" fillId="0" borderId="0" xfId="0" applyNumberFormat="1" applyFill="1" applyBorder="1" applyAlignment="1">
      <alignment horizontal="center" wrapText="1"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ont="1" applyFill="1" applyAlignment="1">
      <alignment/>
    </xf>
    <xf numFmtId="0" fontId="10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/>
    </xf>
    <xf numFmtId="0" fontId="4" fillId="0" borderId="11" xfId="0" applyFont="1" applyFill="1" applyBorder="1" applyAlignment="1">
      <alignment wrapText="1"/>
    </xf>
    <xf numFmtId="1" fontId="4" fillId="0" borderId="10" xfId="0" applyNumberFormat="1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/>
    </xf>
    <xf numFmtId="3" fontId="4" fillId="0" borderId="25" xfId="52" applyNumberFormat="1" applyFont="1" applyFill="1" applyBorder="1" applyAlignment="1">
      <alignment horizontal="center" vertical="center"/>
      <protection/>
    </xf>
    <xf numFmtId="1" fontId="4" fillId="34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2" fillId="0" borderId="0" xfId="52" applyFont="1" applyFill="1" applyAlignment="1">
      <alignment horizontal="center"/>
      <protection/>
    </xf>
    <xf numFmtId="0" fontId="0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0" fontId="14" fillId="0" borderId="10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left"/>
    </xf>
    <xf numFmtId="0" fontId="4" fillId="33" borderId="26" xfId="0" applyFont="1" applyFill="1" applyBorder="1" applyAlignment="1">
      <alignment horizontal="left"/>
    </xf>
    <xf numFmtId="0" fontId="4" fillId="33" borderId="11" xfId="0" applyFont="1" applyFill="1" applyBorder="1" applyAlignment="1">
      <alignment horizontal="left"/>
    </xf>
    <xf numFmtId="49" fontId="4" fillId="33" borderId="25" xfId="0" applyNumberFormat="1" applyFont="1" applyFill="1" applyBorder="1" applyAlignment="1">
      <alignment horizontal="center"/>
    </xf>
    <xf numFmtId="49" fontId="4" fillId="33" borderId="26" xfId="0" applyNumberFormat="1" applyFont="1" applyFill="1" applyBorder="1" applyAlignment="1">
      <alignment horizontal="center"/>
    </xf>
    <xf numFmtId="49" fontId="4" fillId="33" borderId="11" xfId="0" applyNumberFormat="1" applyFont="1" applyFill="1" applyBorder="1" applyAlignment="1">
      <alignment horizontal="center"/>
    </xf>
    <xf numFmtId="4" fontId="4" fillId="33" borderId="25" xfId="0" applyNumberFormat="1" applyFont="1" applyFill="1" applyBorder="1" applyAlignment="1">
      <alignment horizontal="center" wrapText="1"/>
    </xf>
    <xf numFmtId="4" fontId="4" fillId="33" borderId="26" xfId="0" applyNumberFormat="1" applyFont="1" applyFill="1" applyBorder="1" applyAlignment="1">
      <alignment horizontal="center" wrapText="1"/>
    </xf>
    <xf numFmtId="4" fontId="4" fillId="33" borderId="11" xfId="0" applyNumberFormat="1" applyFont="1" applyFill="1" applyBorder="1" applyAlignment="1">
      <alignment horizontal="center" wrapText="1"/>
    </xf>
    <xf numFmtId="0" fontId="4" fillId="33" borderId="25" xfId="0" applyFont="1" applyFill="1" applyBorder="1" applyAlignment="1">
      <alignment horizontal="left" wrapText="1"/>
    </xf>
    <xf numFmtId="0" fontId="4" fillId="33" borderId="26" xfId="0" applyFont="1" applyFill="1" applyBorder="1" applyAlignment="1">
      <alignment horizontal="left" wrapText="1"/>
    </xf>
    <xf numFmtId="0" fontId="4" fillId="33" borderId="11" xfId="0" applyFont="1" applyFill="1" applyBorder="1" applyAlignment="1">
      <alignment horizontal="left" wrapText="1"/>
    </xf>
    <xf numFmtId="0" fontId="5" fillId="33" borderId="25" xfId="0" applyFont="1" applyFill="1" applyBorder="1" applyAlignment="1">
      <alignment horizontal="center"/>
    </xf>
    <xf numFmtId="0" fontId="5" fillId="33" borderId="26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4" fontId="5" fillId="0" borderId="25" xfId="0" applyNumberFormat="1" applyFont="1" applyFill="1" applyBorder="1" applyAlignment="1">
      <alignment horizontal="center"/>
    </xf>
    <xf numFmtId="4" fontId="5" fillId="0" borderId="26" xfId="0" applyNumberFormat="1" applyFont="1" applyFill="1" applyBorder="1" applyAlignment="1">
      <alignment horizontal="center"/>
    </xf>
    <xf numFmtId="4" fontId="5" fillId="0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4" fillId="33" borderId="25" xfId="0" applyFont="1" applyFill="1" applyBorder="1" applyAlignment="1">
      <alignment horizontal="center" wrapText="1"/>
    </xf>
    <xf numFmtId="0" fontId="4" fillId="33" borderId="26" xfId="0" applyFont="1" applyFill="1" applyBorder="1" applyAlignment="1">
      <alignment horizontal="center" wrapText="1"/>
    </xf>
    <xf numFmtId="0" fontId="4" fillId="33" borderId="11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4" fillId="0" borderId="26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3" fontId="4" fillId="0" borderId="25" xfId="0" applyNumberFormat="1" applyFont="1" applyFill="1" applyBorder="1" applyAlignment="1">
      <alignment horizontal="center" vertical="center" wrapText="1"/>
    </xf>
    <xf numFmtId="3" fontId="4" fillId="0" borderId="26" xfId="0" applyNumberFormat="1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3" fontId="5" fillId="0" borderId="25" xfId="0" applyNumberFormat="1" applyFont="1" applyFill="1" applyBorder="1" applyAlignment="1">
      <alignment horizontal="center"/>
    </xf>
    <xf numFmtId="3" fontId="5" fillId="0" borderId="26" xfId="0" applyNumberFormat="1" applyFont="1" applyFill="1" applyBorder="1" applyAlignment="1">
      <alignment horizontal="center"/>
    </xf>
    <xf numFmtId="3" fontId="5" fillId="0" borderId="11" xfId="0" applyNumberFormat="1" applyFont="1" applyFill="1" applyBorder="1" applyAlignment="1">
      <alignment horizontal="center"/>
    </xf>
    <xf numFmtId="0" fontId="4" fillId="0" borderId="25" xfId="0" applyFont="1" applyFill="1" applyBorder="1" applyAlignment="1">
      <alignment horizontal="left" wrapText="1"/>
    </xf>
    <xf numFmtId="0" fontId="4" fillId="0" borderId="26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left" wrapText="1"/>
    </xf>
    <xf numFmtId="49" fontId="4" fillId="0" borderId="25" xfId="0" applyNumberFormat="1" applyFont="1" applyFill="1" applyBorder="1" applyAlignment="1">
      <alignment horizontal="center" wrapText="1"/>
    </xf>
    <xf numFmtId="49" fontId="4" fillId="0" borderId="11" xfId="0" applyNumberFormat="1" applyFont="1" applyFill="1" applyBorder="1" applyAlignment="1">
      <alignment horizontal="center" wrapText="1"/>
    </xf>
    <xf numFmtId="1" fontId="4" fillId="0" borderId="25" xfId="0" applyNumberFormat="1" applyFont="1" applyFill="1" applyBorder="1" applyAlignment="1">
      <alignment horizontal="center" vertical="center" wrapText="1"/>
    </xf>
    <xf numFmtId="1" fontId="4" fillId="0" borderId="26" xfId="0" applyNumberFormat="1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2" fontId="4" fillId="0" borderId="25" xfId="0" applyNumberFormat="1" applyFont="1" applyFill="1" applyBorder="1" applyAlignment="1">
      <alignment horizontal="center" vertical="center" wrapText="1"/>
    </xf>
    <xf numFmtId="2" fontId="4" fillId="0" borderId="26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wrapText="1"/>
    </xf>
    <xf numFmtId="1" fontId="4" fillId="0" borderId="25" xfId="0" applyNumberFormat="1" applyFont="1" applyFill="1" applyBorder="1" applyAlignment="1">
      <alignment horizontal="center" wrapText="1"/>
    </xf>
    <xf numFmtId="1" fontId="4" fillId="0" borderId="26" xfId="0" applyNumberFormat="1" applyFont="1" applyFill="1" applyBorder="1" applyAlignment="1">
      <alignment horizontal="center" wrapText="1"/>
    </xf>
    <xf numFmtId="1" fontId="4" fillId="0" borderId="11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25" xfId="0" applyFont="1" applyFill="1" applyBorder="1" applyAlignment="1">
      <alignment horizontal="center" wrapText="1"/>
    </xf>
    <xf numFmtId="0" fontId="5" fillId="0" borderId="26" xfId="0" applyFont="1" applyFill="1" applyBorder="1" applyAlignment="1">
      <alignment horizontal="center" wrapText="1"/>
    </xf>
    <xf numFmtId="2" fontId="5" fillId="0" borderId="26" xfId="0" applyNumberFormat="1" applyFont="1" applyFill="1" applyBorder="1" applyAlignment="1">
      <alignment horizontal="center" wrapText="1"/>
    </xf>
    <xf numFmtId="2" fontId="5" fillId="0" borderId="11" xfId="0" applyNumberFormat="1" applyFont="1" applyFill="1" applyBorder="1" applyAlignment="1">
      <alignment horizontal="center" wrapText="1"/>
    </xf>
    <xf numFmtId="175" fontId="13" fillId="0" borderId="25" xfId="53" applyNumberFormat="1" applyFont="1" applyFill="1" applyBorder="1" applyAlignment="1">
      <alignment horizontal="center" vertical="center" wrapText="1"/>
      <protection/>
    </xf>
    <xf numFmtId="175" fontId="13" fillId="0" borderId="26" xfId="53" applyNumberFormat="1" applyFont="1" applyFill="1" applyBorder="1" applyAlignment="1">
      <alignment horizontal="center" vertical="center" wrapText="1"/>
      <protection/>
    </xf>
    <xf numFmtId="175" fontId="13" fillId="0" borderId="11" xfId="53" applyNumberFormat="1" applyFont="1" applyFill="1" applyBorder="1" applyAlignment="1">
      <alignment horizontal="center" vertical="center" wrapText="1"/>
      <protection/>
    </xf>
    <xf numFmtId="2" fontId="4" fillId="0" borderId="10" xfId="0" applyNumberFormat="1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5" fillId="33" borderId="25" xfId="0" applyFont="1" applyFill="1" applyBorder="1" applyAlignment="1">
      <alignment horizontal="left"/>
    </xf>
    <xf numFmtId="0" fontId="5" fillId="33" borderId="26" xfId="0" applyFont="1" applyFill="1" applyBorder="1" applyAlignment="1">
      <alignment horizontal="left"/>
    </xf>
    <xf numFmtId="0" fontId="5" fillId="33" borderId="11" xfId="0" applyFont="1" applyFill="1" applyBorder="1" applyAlignment="1">
      <alignment horizontal="left"/>
    </xf>
    <xf numFmtId="2" fontId="5" fillId="0" borderId="10" xfId="0" applyNumberFormat="1" applyFont="1" applyFill="1" applyBorder="1" applyAlignment="1">
      <alignment horizontal="center" wrapText="1"/>
    </xf>
    <xf numFmtId="4" fontId="5" fillId="0" borderId="0" xfId="0" applyNumberFormat="1" applyFont="1" applyFill="1" applyBorder="1" applyAlignment="1">
      <alignment horizontal="center"/>
    </xf>
    <xf numFmtId="2" fontId="4" fillId="0" borderId="25" xfId="0" applyNumberFormat="1" applyFont="1" applyFill="1" applyBorder="1" applyAlignment="1">
      <alignment horizontal="center" wrapText="1"/>
    </xf>
    <xf numFmtId="2" fontId="4" fillId="0" borderId="26" xfId="0" applyNumberFormat="1" applyFont="1" applyFill="1" applyBorder="1" applyAlignment="1">
      <alignment horizontal="center" wrapText="1"/>
    </xf>
    <xf numFmtId="2" fontId="4" fillId="0" borderId="11" xfId="0" applyNumberFormat="1" applyFont="1" applyFill="1" applyBorder="1" applyAlignment="1">
      <alignment horizontal="center" wrapText="1"/>
    </xf>
    <xf numFmtId="4" fontId="5" fillId="0" borderId="26" xfId="0" applyNumberFormat="1" applyFont="1" applyFill="1" applyBorder="1" applyAlignment="1">
      <alignment horizontal="center" wrapText="1"/>
    </xf>
    <xf numFmtId="4" fontId="5" fillId="0" borderId="11" xfId="0" applyNumberFormat="1" applyFont="1" applyFill="1" applyBorder="1" applyAlignment="1">
      <alignment horizontal="center" wrapText="1"/>
    </xf>
    <xf numFmtId="4" fontId="3" fillId="0" borderId="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" fontId="4" fillId="0" borderId="25" xfId="0" applyNumberFormat="1" applyFont="1" applyFill="1" applyBorder="1" applyAlignment="1">
      <alignment horizontal="center" vertical="center" wrapText="1"/>
    </xf>
    <xf numFmtId="4" fontId="4" fillId="0" borderId="26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4" fontId="4" fillId="0" borderId="25" xfId="0" applyNumberFormat="1" applyFont="1" applyFill="1" applyBorder="1" applyAlignment="1">
      <alignment horizontal="center" wrapText="1"/>
    </xf>
    <xf numFmtId="4" fontId="4" fillId="0" borderId="26" xfId="0" applyNumberFormat="1" applyFont="1" applyFill="1" applyBorder="1" applyAlignment="1">
      <alignment horizontal="center" wrapText="1"/>
    </xf>
    <xf numFmtId="4" fontId="4" fillId="0" borderId="11" xfId="0" applyNumberFormat="1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3" fontId="5" fillId="0" borderId="25" xfId="0" applyNumberFormat="1" applyFont="1" applyFill="1" applyBorder="1" applyAlignment="1">
      <alignment horizontal="center" vertical="center" wrapText="1"/>
    </xf>
    <xf numFmtId="3" fontId="5" fillId="0" borderId="26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 horizontal="center"/>
    </xf>
    <xf numFmtId="0" fontId="4" fillId="0" borderId="25" xfId="0" applyFont="1" applyFill="1" applyBorder="1" applyAlignment="1">
      <alignment horizontal="right" wrapText="1"/>
    </xf>
    <xf numFmtId="0" fontId="4" fillId="0" borderId="26" xfId="0" applyFont="1" applyFill="1" applyBorder="1" applyAlignment="1">
      <alignment horizontal="right" wrapText="1"/>
    </xf>
    <xf numFmtId="0" fontId="4" fillId="0" borderId="11" xfId="0" applyFont="1" applyFill="1" applyBorder="1" applyAlignment="1">
      <alignment horizontal="right" wrapText="1"/>
    </xf>
    <xf numFmtId="174" fontId="4" fillId="0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wrapText="1"/>
    </xf>
    <xf numFmtId="0" fontId="8" fillId="0" borderId="25" xfId="0" applyFont="1" applyFill="1" applyBorder="1" applyAlignment="1">
      <alignment horizontal="left" wrapText="1"/>
    </xf>
    <xf numFmtId="0" fontId="8" fillId="0" borderId="26" xfId="0" applyFont="1" applyFill="1" applyBorder="1" applyAlignment="1">
      <alignment horizontal="left" wrapText="1"/>
    </xf>
    <xf numFmtId="0" fontId="8" fillId="0" borderId="11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/>
    </xf>
    <xf numFmtId="3" fontId="5" fillId="0" borderId="26" xfId="0" applyNumberFormat="1" applyFont="1" applyFill="1" applyBorder="1" applyAlignment="1">
      <alignment horizontal="center" wrapText="1"/>
    </xf>
    <xf numFmtId="3" fontId="5" fillId="0" borderId="11" xfId="0" applyNumberFormat="1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center" wrapText="1"/>
    </xf>
    <xf numFmtId="3" fontId="4" fillId="0" borderId="25" xfId="0" applyNumberFormat="1" applyFont="1" applyFill="1" applyBorder="1" applyAlignment="1">
      <alignment horizontal="center" wrapText="1"/>
    </xf>
    <xf numFmtId="3" fontId="4" fillId="0" borderId="26" xfId="0" applyNumberFormat="1" applyFont="1" applyFill="1" applyBorder="1" applyAlignment="1">
      <alignment horizontal="center" wrapText="1"/>
    </xf>
    <xf numFmtId="3" fontId="4" fillId="0" borderId="11" xfId="0" applyNumberFormat="1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right" vertical="center" wrapText="1"/>
    </xf>
    <xf numFmtId="0" fontId="0" fillId="0" borderId="26" xfId="0" applyFill="1" applyBorder="1" applyAlignment="1">
      <alignment horizontal="right" vertical="center" wrapText="1"/>
    </xf>
    <xf numFmtId="0" fontId="0" fillId="0" borderId="11" xfId="0" applyFill="1" applyBorder="1" applyAlignment="1">
      <alignment horizontal="right" vertical="center" wrapText="1"/>
    </xf>
    <xf numFmtId="0" fontId="0" fillId="0" borderId="11" xfId="0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right" vertical="center" wrapText="1"/>
    </xf>
    <xf numFmtId="0" fontId="4" fillId="0" borderId="11" xfId="0" applyFont="1" applyFill="1" applyBorder="1" applyAlignment="1">
      <alignment horizontal="right" vertical="center" wrapText="1"/>
    </xf>
    <xf numFmtId="49" fontId="4" fillId="0" borderId="26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49" fontId="4" fillId="33" borderId="25" xfId="0" applyNumberFormat="1" applyFont="1" applyFill="1" applyBorder="1" applyAlignment="1">
      <alignment horizontal="center" wrapText="1"/>
    </xf>
    <xf numFmtId="49" fontId="4" fillId="33" borderId="11" xfId="0" applyNumberFormat="1" applyFont="1" applyFill="1" applyBorder="1" applyAlignment="1">
      <alignment horizontal="center" wrapText="1"/>
    </xf>
    <xf numFmtId="3" fontId="4" fillId="33" borderId="25" xfId="0" applyNumberFormat="1" applyFont="1" applyFill="1" applyBorder="1" applyAlignment="1">
      <alignment horizontal="center" vertical="center" wrapText="1"/>
    </xf>
    <xf numFmtId="3" fontId="4" fillId="33" borderId="26" xfId="0" applyNumberFormat="1" applyFont="1" applyFill="1" applyBorder="1" applyAlignment="1">
      <alignment horizontal="center" vertical="center" wrapText="1"/>
    </xf>
    <xf numFmtId="3" fontId="4" fillId="33" borderId="11" xfId="0" applyNumberFormat="1" applyFont="1" applyFill="1" applyBorder="1" applyAlignment="1">
      <alignment horizontal="center" vertical="center" wrapText="1"/>
    </xf>
    <xf numFmtId="2" fontId="4" fillId="33" borderId="25" xfId="0" applyNumberFormat="1" applyFont="1" applyFill="1" applyBorder="1" applyAlignment="1">
      <alignment horizontal="center" vertical="center" wrapText="1"/>
    </xf>
    <xf numFmtId="2" fontId="4" fillId="33" borderId="26" xfId="0" applyNumberFormat="1" applyFont="1" applyFill="1" applyBorder="1" applyAlignment="1">
      <alignment horizontal="center" vertical="center" wrapText="1"/>
    </xf>
    <xf numFmtId="2" fontId="4" fillId="33" borderId="11" xfId="0" applyNumberFormat="1" applyFont="1" applyFill="1" applyBorder="1" applyAlignment="1">
      <alignment horizontal="center" vertical="center" wrapText="1"/>
    </xf>
    <xf numFmtId="1" fontId="4" fillId="33" borderId="25" xfId="0" applyNumberFormat="1" applyFont="1" applyFill="1" applyBorder="1" applyAlignment="1">
      <alignment horizontal="center" vertical="center" wrapText="1"/>
    </xf>
    <xf numFmtId="1" fontId="4" fillId="33" borderId="26" xfId="0" applyNumberFormat="1" applyFont="1" applyFill="1" applyBorder="1" applyAlignment="1">
      <alignment horizontal="center" vertical="center" wrapText="1"/>
    </xf>
    <xf numFmtId="1" fontId="4" fillId="33" borderId="1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4" fillId="33" borderId="0" xfId="0" applyFont="1" applyFill="1" applyAlignment="1">
      <alignment horizontal="left" wrapText="1"/>
    </xf>
    <xf numFmtId="0" fontId="0" fillId="33" borderId="0" xfId="0" applyFill="1" applyAlignment="1">
      <alignment horizontal="center"/>
    </xf>
    <xf numFmtId="0" fontId="3" fillId="33" borderId="0" xfId="0" applyFont="1" applyFill="1" applyAlignment="1">
      <alignment horizontal="center"/>
    </xf>
    <xf numFmtId="0" fontId="4" fillId="33" borderId="25" xfId="0" applyFont="1" applyFill="1" applyBorder="1" applyAlignment="1">
      <alignment horizontal="center"/>
    </xf>
    <xf numFmtId="0" fontId="4" fillId="33" borderId="26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5" fillId="35" borderId="0" xfId="0" applyFont="1" applyFill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5" fillId="33" borderId="0" xfId="0" applyFont="1" applyFill="1" applyAlignment="1">
      <alignment horizontal="center"/>
    </xf>
    <xf numFmtId="0" fontId="4" fillId="33" borderId="10" xfId="0" applyFont="1" applyFill="1" applyBorder="1" applyAlignment="1">
      <alignment wrapText="1"/>
    </xf>
    <xf numFmtId="3" fontId="5" fillId="33" borderId="25" xfId="0" applyNumberFormat="1" applyFont="1" applyFill="1" applyBorder="1" applyAlignment="1">
      <alignment horizontal="center" vertical="center" wrapText="1"/>
    </xf>
    <xf numFmtId="3" fontId="5" fillId="33" borderId="26" xfId="0" applyNumberFormat="1" applyFont="1" applyFill="1" applyBorder="1" applyAlignment="1">
      <alignment horizontal="center" vertical="center" wrapText="1"/>
    </xf>
    <xf numFmtId="3" fontId="5" fillId="33" borderId="11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4" fontId="3" fillId="33" borderId="0" xfId="0" applyNumberFormat="1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center" vertical="center" wrapText="1"/>
    </xf>
    <xf numFmtId="1" fontId="4" fillId="33" borderId="10" xfId="0" applyNumberFormat="1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wrapText="1"/>
    </xf>
    <xf numFmtId="0" fontId="5" fillId="33" borderId="26" xfId="0" applyFont="1" applyFill="1" applyBorder="1" applyAlignment="1">
      <alignment horizontal="center" wrapText="1"/>
    </xf>
    <xf numFmtId="0" fontId="5" fillId="33" borderId="11" xfId="0" applyFont="1" applyFill="1" applyBorder="1" applyAlignment="1">
      <alignment horizont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horizontal="center" vertical="center" wrapText="1"/>
    </xf>
    <xf numFmtId="49" fontId="4" fillId="33" borderId="25" xfId="0" applyNumberFormat="1" applyFont="1" applyFill="1" applyBorder="1" applyAlignment="1">
      <alignment horizontal="center" vertical="center" wrapText="1"/>
    </xf>
    <xf numFmtId="49" fontId="4" fillId="33" borderId="26" xfId="0" applyNumberFormat="1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4" fontId="4" fillId="33" borderId="25" xfId="0" applyNumberFormat="1" applyFont="1" applyFill="1" applyBorder="1" applyAlignment="1">
      <alignment horizontal="center" vertical="center" wrapText="1"/>
    </xf>
    <xf numFmtId="4" fontId="4" fillId="33" borderId="26" xfId="0" applyNumberFormat="1" applyFont="1" applyFill="1" applyBorder="1" applyAlignment="1">
      <alignment horizontal="center" vertical="center" wrapText="1"/>
    </xf>
    <xf numFmtId="4" fontId="4" fillId="33" borderId="11" xfId="0" applyNumberFormat="1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right" vertical="center" wrapText="1"/>
    </xf>
    <xf numFmtId="0" fontId="4" fillId="33" borderId="26" xfId="0" applyFont="1" applyFill="1" applyBorder="1" applyAlignment="1">
      <alignment horizontal="right" vertical="center" wrapText="1"/>
    </xf>
    <xf numFmtId="0" fontId="4" fillId="33" borderId="11" xfId="0" applyFont="1" applyFill="1" applyBorder="1" applyAlignment="1">
      <alignment horizontal="right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49" fontId="4" fillId="33" borderId="26" xfId="0" applyNumberFormat="1" applyFont="1" applyFill="1" applyBorder="1" applyAlignment="1">
      <alignment horizontal="center" wrapText="1"/>
    </xf>
    <xf numFmtId="0" fontId="4" fillId="33" borderId="25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right" vertical="center" wrapText="1"/>
    </xf>
    <xf numFmtId="0" fontId="0" fillId="0" borderId="11" xfId="0" applyBorder="1" applyAlignment="1">
      <alignment horizontal="right" vertical="center" wrapText="1"/>
    </xf>
    <xf numFmtId="0" fontId="4" fillId="33" borderId="25" xfId="0" applyFont="1" applyFill="1" applyBorder="1" applyAlignment="1">
      <alignment horizontal="left" vertical="center" wrapText="1"/>
    </xf>
    <xf numFmtId="0" fontId="4" fillId="33" borderId="26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1" fontId="4" fillId="33" borderId="25" xfId="0" applyNumberFormat="1" applyFont="1" applyFill="1" applyBorder="1" applyAlignment="1">
      <alignment horizontal="center" wrapText="1"/>
    </xf>
    <xf numFmtId="1" fontId="4" fillId="33" borderId="26" xfId="0" applyNumberFormat="1" applyFont="1" applyFill="1" applyBorder="1" applyAlignment="1">
      <alignment horizontal="center" wrapText="1"/>
    </xf>
    <xf numFmtId="1" fontId="4" fillId="33" borderId="11" xfId="0" applyNumberFormat="1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left" wrapText="1"/>
    </xf>
    <xf numFmtId="1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wrapText="1"/>
    </xf>
    <xf numFmtId="0" fontId="5" fillId="33" borderId="10" xfId="0" applyFont="1" applyFill="1" applyBorder="1" applyAlignment="1">
      <alignment horizontal="center" wrapText="1"/>
    </xf>
    <xf numFmtId="0" fontId="4" fillId="33" borderId="25" xfId="0" applyFont="1" applyFill="1" applyBorder="1" applyAlignment="1">
      <alignment horizontal="right" wrapText="1"/>
    </xf>
    <xf numFmtId="0" fontId="4" fillId="33" borderId="26" xfId="0" applyFont="1" applyFill="1" applyBorder="1" applyAlignment="1">
      <alignment horizontal="right" wrapText="1"/>
    </xf>
    <xf numFmtId="0" fontId="4" fillId="33" borderId="11" xfId="0" applyFont="1" applyFill="1" applyBorder="1" applyAlignment="1">
      <alignment horizontal="right" wrapText="1"/>
    </xf>
    <xf numFmtId="2" fontId="4" fillId="33" borderId="10" xfId="0" applyNumberFormat="1" applyFont="1" applyFill="1" applyBorder="1" applyAlignment="1">
      <alignment horizontal="center" vertical="center"/>
    </xf>
    <xf numFmtId="3" fontId="5" fillId="33" borderId="10" xfId="0" applyNumberFormat="1" applyFont="1" applyFill="1" applyBorder="1" applyAlignment="1">
      <alignment horizontal="center" wrapText="1"/>
    </xf>
    <xf numFmtId="0" fontId="3" fillId="35" borderId="0" xfId="0" applyFont="1" applyFill="1" applyAlignment="1">
      <alignment horizontal="center"/>
    </xf>
    <xf numFmtId="174" fontId="4" fillId="33" borderId="10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/>
    </xf>
    <xf numFmtId="3" fontId="4" fillId="33" borderId="25" xfId="0" applyNumberFormat="1" applyFont="1" applyFill="1" applyBorder="1" applyAlignment="1">
      <alignment horizontal="center" wrapText="1"/>
    </xf>
    <xf numFmtId="3" fontId="4" fillId="33" borderId="26" xfId="0" applyNumberFormat="1" applyFont="1" applyFill="1" applyBorder="1" applyAlignment="1">
      <alignment horizontal="center" wrapText="1"/>
    </xf>
    <xf numFmtId="3" fontId="4" fillId="33" borderId="11" xfId="0" applyNumberFormat="1" applyFont="1" applyFill="1" applyBorder="1" applyAlignment="1">
      <alignment horizontal="center" wrapText="1"/>
    </xf>
    <xf numFmtId="3" fontId="4" fillId="33" borderId="12" xfId="0" applyNumberFormat="1" applyFont="1" applyFill="1" applyBorder="1" applyAlignment="1">
      <alignment horizontal="center" vertical="center" wrapText="1"/>
    </xf>
    <xf numFmtId="0" fontId="8" fillId="33" borderId="25" xfId="0" applyFont="1" applyFill="1" applyBorder="1" applyAlignment="1">
      <alignment horizontal="left" wrapText="1"/>
    </xf>
    <xf numFmtId="0" fontId="8" fillId="33" borderId="26" xfId="0" applyFont="1" applyFill="1" applyBorder="1" applyAlignment="1">
      <alignment horizontal="left" wrapText="1"/>
    </xf>
    <xf numFmtId="0" fontId="8" fillId="33" borderId="11" xfId="0" applyFont="1" applyFill="1" applyBorder="1" applyAlignment="1">
      <alignment horizontal="left" wrapText="1"/>
    </xf>
    <xf numFmtId="0" fontId="0" fillId="0" borderId="26" xfId="0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center" vertical="center" wrapText="1"/>
    </xf>
    <xf numFmtId="2" fontId="4" fillId="33" borderId="25" xfId="0" applyNumberFormat="1" applyFont="1" applyFill="1" applyBorder="1" applyAlignment="1">
      <alignment horizontal="center" wrapText="1"/>
    </xf>
    <xf numFmtId="2" fontId="4" fillId="33" borderId="26" xfId="0" applyNumberFormat="1" applyFont="1" applyFill="1" applyBorder="1" applyAlignment="1">
      <alignment horizontal="center" wrapText="1"/>
    </xf>
    <xf numFmtId="2" fontId="4" fillId="33" borderId="11" xfId="0" applyNumberFormat="1" applyFont="1" applyFill="1" applyBorder="1" applyAlignment="1">
      <alignment horizontal="center" wrapText="1"/>
    </xf>
    <xf numFmtId="0" fontId="4" fillId="33" borderId="25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wrapText="1"/>
    </xf>
    <xf numFmtId="4" fontId="5" fillId="33" borderId="26" xfId="0" applyNumberFormat="1" applyFont="1" applyFill="1" applyBorder="1" applyAlignment="1">
      <alignment horizontal="center"/>
    </xf>
    <xf numFmtId="4" fontId="5" fillId="33" borderId="11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д.сад №12013" xfId="52"/>
    <cellStyle name="Обычный_доспупная среда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N97"/>
  <sheetViews>
    <sheetView tabSelected="1" view="pageBreakPreview" zoomScaleSheetLayoutView="100" zoomScalePageLayoutView="0" workbookViewId="0" topLeftCell="A1">
      <selection activeCell="L60" sqref="L60"/>
    </sheetView>
  </sheetViews>
  <sheetFormatPr defaultColWidth="9.00390625" defaultRowHeight="12.75"/>
  <cols>
    <col min="1" max="1" width="38.75390625" style="5" customWidth="1"/>
    <col min="2" max="2" width="6.25390625" style="5" customWidth="1"/>
    <col min="3" max="3" width="7.00390625" style="5" customWidth="1"/>
    <col min="4" max="4" width="6.75390625" style="5" customWidth="1"/>
    <col min="5" max="5" width="13.125" style="5" customWidth="1"/>
    <col min="6" max="6" width="6.25390625" style="5" customWidth="1"/>
    <col min="7" max="7" width="7.25390625" style="5" customWidth="1"/>
    <col min="8" max="8" width="7.00390625" style="5" customWidth="1"/>
    <col min="9" max="9" width="13.25390625" style="196" customWidth="1"/>
    <col min="10" max="10" width="7.375" style="198" customWidth="1"/>
    <col min="11" max="11" width="11.625" style="198" customWidth="1"/>
    <col min="12" max="12" width="12.25390625" style="198" customWidth="1"/>
    <col min="13" max="13" width="11.75390625" style="0" bestFit="1" customWidth="1"/>
  </cols>
  <sheetData>
    <row r="1" spans="1:10" ht="12.75">
      <c r="A1" s="61" t="s">
        <v>109</v>
      </c>
      <c r="B1" s="61"/>
      <c r="C1" s="61"/>
      <c r="D1" s="61"/>
      <c r="E1" s="61"/>
      <c r="F1" s="61" t="s">
        <v>121</v>
      </c>
      <c r="G1" s="61"/>
      <c r="H1" s="61"/>
      <c r="I1" s="174"/>
      <c r="J1" s="197"/>
    </row>
    <row r="2" spans="1:10" ht="12.75" customHeight="1">
      <c r="A2" s="274" t="s">
        <v>139</v>
      </c>
      <c r="B2" s="61"/>
      <c r="C2" s="61"/>
      <c r="D2" s="61"/>
      <c r="E2" s="61"/>
      <c r="F2" s="274" t="s">
        <v>144</v>
      </c>
      <c r="G2" s="274"/>
      <c r="H2" s="274"/>
      <c r="I2" s="274"/>
      <c r="J2" s="274"/>
    </row>
    <row r="3" spans="1:10" ht="12.75">
      <c r="A3" s="274"/>
      <c r="B3" s="61"/>
      <c r="C3" s="61"/>
      <c r="D3" s="61"/>
      <c r="E3" s="61"/>
      <c r="F3" s="274"/>
      <c r="G3" s="274"/>
      <c r="H3" s="274"/>
      <c r="I3" s="274"/>
      <c r="J3" s="274"/>
    </row>
    <row r="4" spans="1:10" ht="12.75">
      <c r="A4" s="61" t="s">
        <v>140</v>
      </c>
      <c r="B4" s="61"/>
      <c r="C4" s="61"/>
      <c r="D4" s="61"/>
      <c r="E4" s="61"/>
      <c r="F4" s="61" t="s">
        <v>145</v>
      </c>
      <c r="G4" s="61"/>
      <c r="H4" s="61"/>
      <c r="I4" s="174"/>
      <c r="J4" s="197"/>
    </row>
    <row r="5" spans="1:10" ht="12.75">
      <c r="A5" s="61" t="s">
        <v>110</v>
      </c>
      <c r="B5" s="61"/>
      <c r="C5" s="61"/>
      <c r="D5" s="61"/>
      <c r="E5" s="61"/>
      <c r="F5" s="61" t="s">
        <v>66</v>
      </c>
      <c r="G5" s="61"/>
      <c r="H5" s="61"/>
      <c r="I5" s="174"/>
      <c r="J5" s="197"/>
    </row>
    <row r="6" spans="1:10" ht="12.75">
      <c r="A6" s="61"/>
      <c r="B6" s="61"/>
      <c r="C6" s="61"/>
      <c r="D6" s="61"/>
      <c r="E6" s="61"/>
      <c r="F6" s="61"/>
      <c r="G6" s="61"/>
      <c r="H6" s="61"/>
      <c r="I6" s="174"/>
      <c r="J6" s="197"/>
    </row>
    <row r="7" spans="1:10" ht="12.75">
      <c r="A7" s="61"/>
      <c r="B7" s="61"/>
      <c r="C7" s="61"/>
      <c r="D7" s="61"/>
      <c r="E7" s="61"/>
      <c r="F7" s="61"/>
      <c r="G7" s="61"/>
      <c r="H7" s="275" t="s">
        <v>3</v>
      </c>
      <c r="I7" s="276"/>
      <c r="J7" s="199">
        <v>501012</v>
      </c>
    </row>
    <row r="8" spans="1:10" ht="12.75">
      <c r="A8" s="91"/>
      <c r="B8" s="61"/>
      <c r="C8" s="61"/>
      <c r="D8" s="61"/>
      <c r="E8" s="61"/>
      <c r="F8" s="61"/>
      <c r="G8" s="61"/>
      <c r="H8" s="275" t="s">
        <v>4</v>
      </c>
      <c r="I8" s="276"/>
      <c r="J8" s="273"/>
    </row>
    <row r="9" spans="1:10" ht="12.75">
      <c r="A9" s="277" t="s">
        <v>238</v>
      </c>
      <c r="B9" s="277"/>
      <c r="C9" s="277"/>
      <c r="D9" s="277"/>
      <c r="E9" s="277"/>
      <c r="F9" s="277"/>
      <c r="G9" s="277"/>
      <c r="H9" s="275"/>
      <c r="I9" s="276"/>
      <c r="J9" s="273"/>
    </row>
    <row r="10" spans="1:10" ht="12.75">
      <c r="A10" s="279" t="s">
        <v>239</v>
      </c>
      <c r="B10" s="279"/>
      <c r="C10" s="279"/>
      <c r="D10" s="279"/>
      <c r="E10" s="279"/>
      <c r="F10" s="279"/>
      <c r="G10" s="279"/>
      <c r="H10" s="275" t="s">
        <v>5</v>
      </c>
      <c r="I10" s="276"/>
      <c r="J10" s="199"/>
    </row>
    <row r="11" spans="1:10" ht="12.75" customHeight="1">
      <c r="A11" s="61" t="s">
        <v>73</v>
      </c>
      <c r="B11" s="274" t="s">
        <v>200</v>
      </c>
      <c r="C11" s="274"/>
      <c r="D11" s="274"/>
      <c r="E11" s="274"/>
      <c r="F11" s="274"/>
      <c r="G11" s="274"/>
      <c r="H11" s="271" t="s">
        <v>6</v>
      </c>
      <c r="I11" s="272"/>
      <c r="J11" s="273"/>
    </row>
    <row r="12" spans="1:10" ht="12.75">
      <c r="A12" s="61"/>
      <c r="B12" s="61"/>
      <c r="C12" s="61"/>
      <c r="D12" s="61"/>
      <c r="E12" s="61"/>
      <c r="F12" s="61"/>
      <c r="G12" s="61"/>
      <c r="H12" s="93"/>
      <c r="I12" s="173"/>
      <c r="J12" s="273"/>
    </row>
    <row r="13" spans="1:10" ht="12.75" customHeight="1">
      <c r="A13" s="94" t="s">
        <v>11</v>
      </c>
      <c r="B13" s="270" t="s">
        <v>86</v>
      </c>
      <c r="C13" s="270"/>
      <c r="D13" s="270"/>
      <c r="E13" s="270"/>
      <c r="F13" s="270"/>
      <c r="G13" s="270"/>
      <c r="H13" s="271" t="s">
        <v>6</v>
      </c>
      <c r="I13" s="272"/>
      <c r="J13" s="273"/>
    </row>
    <row r="14" spans="1:10" ht="12.75">
      <c r="A14" s="61"/>
      <c r="B14" s="61"/>
      <c r="C14" s="61"/>
      <c r="D14" s="61"/>
      <c r="E14" s="61"/>
      <c r="F14" s="61"/>
      <c r="G14" s="61"/>
      <c r="H14" s="95"/>
      <c r="I14" s="77"/>
      <c r="J14" s="273"/>
    </row>
    <row r="15" spans="1:10" ht="12.75" customHeight="1">
      <c r="A15" s="94" t="s">
        <v>0</v>
      </c>
      <c r="B15" s="270" t="s">
        <v>86</v>
      </c>
      <c r="C15" s="270"/>
      <c r="D15" s="270"/>
      <c r="E15" s="270"/>
      <c r="F15" s="270"/>
      <c r="G15" s="270"/>
      <c r="H15" s="275" t="s">
        <v>7</v>
      </c>
      <c r="I15" s="276"/>
      <c r="J15" s="199"/>
    </row>
    <row r="16" spans="1:10" ht="12.75">
      <c r="A16" s="61" t="s">
        <v>1</v>
      </c>
      <c r="B16" s="61"/>
      <c r="C16" s="61"/>
      <c r="D16" s="61"/>
      <c r="E16" s="61"/>
      <c r="F16" s="61"/>
      <c r="G16" s="61"/>
      <c r="H16" s="275" t="s">
        <v>8</v>
      </c>
      <c r="I16" s="276"/>
      <c r="J16" s="199"/>
    </row>
    <row r="17" spans="1:10" ht="12.75">
      <c r="A17" s="61" t="s">
        <v>2</v>
      </c>
      <c r="B17" s="278" t="s">
        <v>59</v>
      </c>
      <c r="C17" s="278"/>
      <c r="D17" s="278"/>
      <c r="E17" s="278"/>
      <c r="F17" s="278"/>
      <c r="G17" s="278"/>
      <c r="H17" s="275" t="s">
        <v>9</v>
      </c>
      <c r="I17" s="276"/>
      <c r="J17" s="273">
        <v>383</v>
      </c>
    </row>
    <row r="18" spans="1:10" ht="12.75">
      <c r="A18" s="61"/>
      <c r="B18" s="61"/>
      <c r="C18" s="61"/>
      <c r="D18" s="61"/>
      <c r="E18" s="61"/>
      <c r="F18" s="61"/>
      <c r="G18" s="61"/>
      <c r="H18" s="275"/>
      <c r="I18" s="276"/>
      <c r="J18" s="273"/>
    </row>
    <row r="19" spans="1:10" ht="12.75">
      <c r="A19" s="61"/>
      <c r="B19" s="61"/>
      <c r="C19" s="61"/>
      <c r="D19" s="61"/>
      <c r="E19" s="61"/>
      <c r="F19" s="61"/>
      <c r="G19" s="61"/>
      <c r="H19" s="275" t="s">
        <v>10</v>
      </c>
      <c r="I19" s="276"/>
      <c r="J19" s="200"/>
    </row>
    <row r="20" spans="1:12" ht="12.75" customHeight="1">
      <c r="A20" s="281" t="s">
        <v>12</v>
      </c>
      <c r="B20" s="281" t="s">
        <v>13</v>
      </c>
      <c r="C20" s="282" t="s">
        <v>14</v>
      </c>
      <c r="D20" s="282"/>
      <c r="E20" s="282"/>
      <c r="F20" s="282"/>
      <c r="G20" s="282"/>
      <c r="H20" s="282"/>
      <c r="I20" s="283" t="s">
        <v>21</v>
      </c>
      <c r="J20" s="283"/>
      <c r="K20" s="280" t="s">
        <v>191</v>
      </c>
      <c r="L20" s="280" t="s">
        <v>192</v>
      </c>
    </row>
    <row r="21" spans="1:12" ht="76.5">
      <c r="A21" s="281"/>
      <c r="B21" s="281"/>
      <c r="C21" s="92" t="s">
        <v>15</v>
      </c>
      <c r="D21" s="92" t="s">
        <v>16</v>
      </c>
      <c r="E21" s="92" t="s">
        <v>17</v>
      </c>
      <c r="F21" s="92" t="s">
        <v>18</v>
      </c>
      <c r="G21" s="92" t="s">
        <v>19</v>
      </c>
      <c r="H21" s="92" t="s">
        <v>20</v>
      </c>
      <c r="I21" s="175" t="s">
        <v>22</v>
      </c>
      <c r="J21" s="188" t="s">
        <v>23</v>
      </c>
      <c r="K21" s="280"/>
      <c r="L21" s="280"/>
    </row>
    <row r="22" spans="1:12" ht="13.5" thickBot="1">
      <c r="A22" s="97">
        <v>1</v>
      </c>
      <c r="B22" s="97">
        <v>2</v>
      </c>
      <c r="C22" s="97">
        <v>3</v>
      </c>
      <c r="D22" s="97">
        <v>4</v>
      </c>
      <c r="E22" s="97">
        <v>5</v>
      </c>
      <c r="F22" s="97">
        <v>6</v>
      </c>
      <c r="G22" s="97">
        <v>7</v>
      </c>
      <c r="H22" s="97">
        <v>8</v>
      </c>
      <c r="I22" s="176">
        <v>9</v>
      </c>
      <c r="J22" s="177">
        <v>10</v>
      </c>
      <c r="K22" s="178">
        <v>11</v>
      </c>
      <c r="L22" s="178">
        <v>12</v>
      </c>
    </row>
    <row r="23" spans="1:12" ht="18" customHeight="1" thickBot="1">
      <c r="A23" s="98" t="s">
        <v>146</v>
      </c>
      <c r="B23" s="99" t="s">
        <v>49</v>
      </c>
      <c r="C23" s="100" t="s">
        <v>31</v>
      </c>
      <c r="D23" s="101"/>
      <c r="E23" s="101"/>
      <c r="F23" s="101"/>
      <c r="G23" s="101"/>
      <c r="H23" s="101"/>
      <c r="I23" s="179">
        <f>I24+I84</f>
        <v>7156389.888</v>
      </c>
      <c r="J23" s="180"/>
      <c r="K23" s="179">
        <f>K24+K84</f>
        <v>7760490.16</v>
      </c>
      <c r="L23" s="179">
        <f>L24+L84</f>
        <v>7688762.16</v>
      </c>
    </row>
    <row r="24" spans="1:12" ht="14.25" thickBot="1">
      <c r="A24" s="98" t="s">
        <v>147</v>
      </c>
      <c r="B24" s="102">
        <f aca="true" t="shared" si="0" ref="B24:B55">B23+1</f>
        <v>2</v>
      </c>
      <c r="C24" s="100" t="s">
        <v>31</v>
      </c>
      <c r="D24" s="100" t="s">
        <v>53</v>
      </c>
      <c r="E24" s="101"/>
      <c r="F24" s="101"/>
      <c r="G24" s="101"/>
      <c r="H24" s="101"/>
      <c r="I24" s="179">
        <f>I25+I33+I37+I69+I72+I78+I6+I60+I67+I56</f>
        <v>7075299.888</v>
      </c>
      <c r="J24" s="180"/>
      <c r="K24" s="179">
        <f>K25+K33+K37+K69+K72+K78+K6+K60+K67+K56</f>
        <v>7679400.16</v>
      </c>
      <c r="L24" s="179">
        <f>L25+L33+L37+L69+L72+L78+L6+L60+L67+L56</f>
        <v>7607672.16</v>
      </c>
    </row>
    <row r="25" spans="1:13" s="1" customFormat="1" ht="38.25">
      <c r="A25" s="103" t="s">
        <v>148</v>
      </c>
      <c r="B25" s="104">
        <f t="shared" si="0"/>
        <v>3</v>
      </c>
      <c r="C25" s="105" t="s">
        <v>31</v>
      </c>
      <c r="D25" s="105" t="s">
        <v>53</v>
      </c>
      <c r="E25" s="105" t="s">
        <v>149</v>
      </c>
      <c r="F25" s="105"/>
      <c r="G25" s="106"/>
      <c r="H25" s="106"/>
      <c r="I25" s="181">
        <f>I26</f>
        <v>31950</v>
      </c>
      <c r="J25" s="181"/>
      <c r="K25" s="181">
        <f>K26</f>
        <v>0</v>
      </c>
      <c r="L25" s="181">
        <f>L26</f>
        <v>0</v>
      </c>
      <c r="M25" s="81"/>
    </row>
    <row r="26" spans="1:12" ht="27">
      <c r="A26" s="107" t="s">
        <v>150</v>
      </c>
      <c r="B26" s="108">
        <f t="shared" si="0"/>
        <v>4</v>
      </c>
      <c r="C26" s="109" t="s">
        <v>31</v>
      </c>
      <c r="D26" s="109" t="s">
        <v>53</v>
      </c>
      <c r="E26" s="109" t="s">
        <v>151</v>
      </c>
      <c r="F26" s="109"/>
      <c r="G26" s="110"/>
      <c r="H26" s="110"/>
      <c r="I26" s="182">
        <f>I27</f>
        <v>31950</v>
      </c>
      <c r="J26" s="182"/>
      <c r="K26" s="182">
        <f>K27</f>
        <v>0</v>
      </c>
      <c r="L26" s="182">
        <f>L27</f>
        <v>0</v>
      </c>
    </row>
    <row r="27" spans="1:12" ht="27">
      <c r="A27" s="107" t="s">
        <v>152</v>
      </c>
      <c r="B27" s="108">
        <f t="shared" si="0"/>
        <v>5</v>
      </c>
      <c r="C27" s="109" t="s">
        <v>31</v>
      </c>
      <c r="D27" s="109" t="s">
        <v>53</v>
      </c>
      <c r="E27" s="109" t="s">
        <v>153</v>
      </c>
      <c r="F27" s="109"/>
      <c r="G27" s="110"/>
      <c r="H27" s="110"/>
      <c r="I27" s="182">
        <f>I29+I32</f>
        <v>31950</v>
      </c>
      <c r="J27" s="182"/>
      <c r="K27" s="182">
        <f>K29+K32</f>
        <v>0</v>
      </c>
      <c r="L27" s="182">
        <f>L29+L32</f>
        <v>0</v>
      </c>
    </row>
    <row r="28" spans="1:12" ht="13.5">
      <c r="A28" s="111" t="s">
        <v>40</v>
      </c>
      <c r="B28" s="108">
        <f t="shared" si="0"/>
        <v>6</v>
      </c>
      <c r="C28" s="112" t="s">
        <v>31</v>
      </c>
      <c r="D28" s="112" t="s">
        <v>53</v>
      </c>
      <c r="E28" s="112" t="s">
        <v>153</v>
      </c>
      <c r="F28" s="112" t="s">
        <v>75</v>
      </c>
      <c r="G28" s="113">
        <v>220</v>
      </c>
      <c r="H28" s="113"/>
      <c r="I28" s="183"/>
      <c r="J28" s="201"/>
      <c r="K28" s="207"/>
      <c r="L28" s="208"/>
    </row>
    <row r="29" spans="1:13" ht="13.5">
      <c r="A29" s="114" t="s">
        <v>44</v>
      </c>
      <c r="B29" s="108">
        <f t="shared" si="0"/>
        <v>7</v>
      </c>
      <c r="C29" s="115" t="s">
        <v>31</v>
      </c>
      <c r="D29" s="115" t="s">
        <v>53</v>
      </c>
      <c r="E29" s="115" t="s">
        <v>153</v>
      </c>
      <c r="F29" s="115" t="s">
        <v>77</v>
      </c>
      <c r="G29" s="116">
        <v>225</v>
      </c>
      <c r="H29" s="116"/>
      <c r="I29" s="184">
        <f>пожарная!Q17</f>
        <v>18000</v>
      </c>
      <c r="J29" s="199"/>
      <c r="K29" s="207">
        <v>0</v>
      </c>
      <c r="L29" s="208">
        <v>0</v>
      </c>
      <c r="M29" s="82"/>
    </row>
    <row r="30" spans="1:12" ht="13.5">
      <c r="A30" s="117" t="s">
        <v>46</v>
      </c>
      <c r="B30" s="108">
        <f t="shared" si="0"/>
        <v>8</v>
      </c>
      <c r="C30" s="112" t="s">
        <v>31</v>
      </c>
      <c r="D30" s="112" t="s">
        <v>53</v>
      </c>
      <c r="E30" s="112" t="s">
        <v>153</v>
      </c>
      <c r="F30" s="112" t="s">
        <v>75</v>
      </c>
      <c r="G30" s="113">
        <v>300</v>
      </c>
      <c r="H30" s="113"/>
      <c r="I30" s="183"/>
      <c r="J30" s="201"/>
      <c r="K30" s="209"/>
      <c r="L30" s="210"/>
    </row>
    <row r="31" spans="1:12" ht="13.5">
      <c r="A31" s="118" t="s">
        <v>47</v>
      </c>
      <c r="B31" s="108">
        <f t="shared" si="0"/>
        <v>9</v>
      </c>
      <c r="C31" s="115" t="s">
        <v>31</v>
      </c>
      <c r="D31" s="115" t="s">
        <v>53</v>
      </c>
      <c r="E31" s="115" t="s">
        <v>153</v>
      </c>
      <c r="F31" s="115" t="s">
        <v>77</v>
      </c>
      <c r="G31" s="116">
        <v>310</v>
      </c>
      <c r="H31" s="116"/>
      <c r="I31" s="184"/>
      <c r="J31" s="199"/>
      <c r="K31" s="207"/>
      <c r="L31" s="208"/>
    </row>
    <row r="32" spans="1:13" ht="14.25" thickBot="1">
      <c r="A32" s="119" t="s">
        <v>48</v>
      </c>
      <c r="B32" s="120">
        <f t="shared" si="0"/>
        <v>10</v>
      </c>
      <c r="C32" s="121" t="s">
        <v>31</v>
      </c>
      <c r="D32" s="121" t="s">
        <v>53</v>
      </c>
      <c r="E32" s="121" t="s">
        <v>153</v>
      </c>
      <c r="F32" s="121" t="s">
        <v>77</v>
      </c>
      <c r="G32" s="122">
        <v>340</v>
      </c>
      <c r="H32" s="122"/>
      <c r="I32" s="185">
        <f>пожарная!Q25</f>
        <v>13950</v>
      </c>
      <c r="J32" s="202"/>
      <c r="K32" s="211">
        <v>0</v>
      </c>
      <c r="L32" s="212">
        <v>0</v>
      </c>
      <c r="M32" s="82"/>
    </row>
    <row r="33" spans="1:12" ht="54">
      <c r="A33" s="123" t="s">
        <v>176</v>
      </c>
      <c r="B33" s="124">
        <f t="shared" si="0"/>
        <v>11</v>
      </c>
      <c r="C33" s="125" t="s">
        <v>31</v>
      </c>
      <c r="D33" s="125" t="s">
        <v>53</v>
      </c>
      <c r="E33" s="125" t="s">
        <v>177</v>
      </c>
      <c r="F33" s="125"/>
      <c r="G33" s="126"/>
      <c r="H33" s="126"/>
      <c r="I33" s="186">
        <v>0</v>
      </c>
      <c r="J33" s="186"/>
      <c r="K33" s="186">
        <v>0</v>
      </c>
      <c r="L33" s="186">
        <v>0</v>
      </c>
    </row>
    <row r="34" spans="1:12" ht="26.25">
      <c r="A34" s="127" t="s">
        <v>178</v>
      </c>
      <c r="B34" s="108">
        <f t="shared" si="0"/>
        <v>12</v>
      </c>
      <c r="C34" s="128" t="s">
        <v>31</v>
      </c>
      <c r="D34" s="128" t="s">
        <v>53</v>
      </c>
      <c r="E34" s="128" t="s">
        <v>179</v>
      </c>
      <c r="F34" s="115"/>
      <c r="G34" s="116"/>
      <c r="H34" s="116"/>
      <c r="I34" s="184">
        <v>0</v>
      </c>
      <c r="J34" s="184"/>
      <c r="K34" s="184">
        <v>0</v>
      </c>
      <c r="L34" s="184">
        <v>0</v>
      </c>
    </row>
    <row r="35" spans="1:12" ht="26.25">
      <c r="A35" s="127" t="s">
        <v>137</v>
      </c>
      <c r="B35" s="108">
        <f t="shared" si="0"/>
        <v>13</v>
      </c>
      <c r="C35" s="128" t="s">
        <v>31</v>
      </c>
      <c r="D35" s="128" t="s">
        <v>53</v>
      </c>
      <c r="E35" s="129">
        <v>1300100150</v>
      </c>
      <c r="F35" s="129">
        <v>240</v>
      </c>
      <c r="G35" s="129"/>
      <c r="H35" s="4"/>
      <c r="I35" s="187">
        <v>0</v>
      </c>
      <c r="J35" s="188"/>
      <c r="K35" s="207">
        <v>0</v>
      </c>
      <c r="L35" s="208">
        <v>0</v>
      </c>
    </row>
    <row r="36" spans="1:13" ht="14.25" thickBot="1">
      <c r="A36" s="130" t="s">
        <v>44</v>
      </c>
      <c r="B36" s="120">
        <f t="shared" si="0"/>
        <v>14</v>
      </c>
      <c r="C36" s="121" t="s">
        <v>31</v>
      </c>
      <c r="D36" s="121" t="s">
        <v>53</v>
      </c>
      <c r="E36" s="131">
        <v>1300100150</v>
      </c>
      <c r="F36" s="131">
        <v>244</v>
      </c>
      <c r="G36" s="131">
        <v>225</v>
      </c>
      <c r="H36" s="131"/>
      <c r="I36" s="189"/>
      <c r="J36" s="190"/>
      <c r="K36" s="213"/>
      <c r="L36" s="214"/>
      <c r="M36" s="68"/>
    </row>
    <row r="37" spans="1:12" ht="40.5">
      <c r="A37" s="132" t="s">
        <v>154</v>
      </c>
      <c r="B37" s="133">
        <f t="shared" si="0"/>
        <v>15</v>
      </c>
      <c r="C37" s="134" t="s">
        <v>31</v>
      </c>
      <c r="D37" s="134" t="s">
        <v>53</v>
      </c>
      <c r="E37" s="134" t="s">
        <v>155</v>
      </c>
      <c r="F37" s="134"/>
      <c r="G37" s="135"/>
      <c r="H37" s="135"/>
      <c r="I37" s="191">
        <f>I40+I43+I44+I51+I52+I54+I55</f>
        <v>1356219.888</v>
      </c>
      <c r="J37" s="191"/>
      <c r="K37" s="191">
        <f>K40+K43+K44+K51+K52+K54+K55</f>
        <v>1432740.16</v>
      </c>
      <c r="L37" s="191">
        <f>L40+L43+L44+L51+L52+L54+L55</f>
        <v>1360820.16</v>
      </c>
    </row>
    <row r="38" spans="1:12" s="1" customFormat="1" ht="13.5">
      <c r="A38" s="127" t="s">
        <v>156</v>
      </c>
      <c r="B38" s="108">
        <f t="shared" si="0"/>
        <v>16</v>
      </c>
      <c r="C38" s="128" t="s">
        <v>31</v>
      </c>
      <c r="D38" s="128" t="s">
        <v>53</v>
      </c>
      <c r="E38" s="128" t="s">
        <v>157</v>
      </c>
      <c r="F38" s="128"/>
      <c r="G38" s="137"/>
      <c r="H38" s="137"/>
      <c r="I38" s="192">
        <v>0</v>
      </c>
      <c r="J38" s="192"/>
      <c r="K38" s="192">
        <v>0</v>
      </c>
      <c r="L38" s="192">
        <v>0</v>
      </c>
    </row>
    <row r="39" spans="1:12" ht="26.25">
      <c r="A39" s="127" t="s">
        <v>158</v>
      </c>
      <c r="B39" s="108">
        <f t="shared" si="0"/>
        <v>17</v>
      </c>
      <c r="C39" s="128" t="s">
        <v>31</v>
      </c>
      <c r="D39" s="128" t="s">
        <v>53</v>
      </c>
      <c r="E39" s="128" t="s">
        <v>130</v>
      </c>
      <c r="F39" s="128"/>
      <c r="G39" s="137"/>
      <c r="H39" s="137"/>
      <c r="I39" s="192">
        <v>0</v>
      </c>
      <c r="J39" s="192"/>
      <c r="K39" s="192">
        <v>0</v>
      </c>
      <c r="L39" s="192">
        <v>0</v>
      </c>
    </row>
    <row r="40" spans="1:12" ht="26.25">
      <c r="A40" s="117" t="s">
        <v>112</v>
      </c>
      <c r="B40" s="108">
        <f t="shared" si="0"/>
        <v>18</v>
      </c>
      <c r="C40" s="112" t="s">
        <v>31</v>
      </c>
      <c r="D40" s="112" t="s">
        <v>53</v>
      </c>
      <c r="E40" s="112" t="s">
        <v>130</v>
      </c>
      <c r="F40" s="112" t="s">
        <v>100</v>
      </c>
      <c r="G40" s="113">
        <v>210</v>
      </c>
      <c r="H40" s="113"/>
      <c r="I40" s="183"/>
      <c r="J40" s="201"/>
      <c r="K40" s="207"/>
      <c r="L40" s="208"/>
    </row>
    <row r="41" spans="1:12" s="1" customFormat="1" ht="13.5">
      <c r="A41" s="114" t="s">
        <v>159</v>
      </c>
      <c r="B41" s="108">
        <f t="shared" si="0"/>
        <v>19</v>
      </c>
      <c r="C41" s="115" t="s">
        <v>31</v>
      </c>
      <c r="D41" s="115" t="s">
        <v>53</v>
      </c>
      <c r="E41" s="115" t="s">
        <v>130</v>
      </c>
      <c r="F41" s="115" t="s">
        <v>160</v>
      </c>
      <c r="G41" s="116">
        <v>212</v>
      </c>
      <c r="H41" s="116"/>
      <c r="I41" s="184"/>
      <c r="J41" s="199"/>
      <c r="K41" s="207"/>
      <c r="L41" s="208"/>
    </row>
    <row r="42" spans="1:12" ht="13.5">
      <c r="A42" s="111" t="s">
        <v>40</v>
      </c>
      <c r="B42" s="108">
        <f t="shared" si="0"/>
        <v>20</v>
      </c>
      <c r="C42" s="112" t="s">
        <v>31</v>
      </c>
      <c r="D42" s="112" t="s">
        <v>53</v>
      </c>
      <c r="E42" s="112" t="s">
        <v>130</v>
      </c>
      <c r="F42" s="112" t="s">
        <v>75</v>
      </c>
      <c r="G42" s="113">
        <v>220</v>
      </c>
      <c r="H42" s="113"/>
      <c r="I42" s="183"/>
      <c r="J42" s="201"/>
      <c r="K42" s="207"/>
      <c r="L42" s="208"/>
    </row>
    <row r="43" spans="1:13" ht="13.5">
      <c r="A43" s="114" t="s">
        <v>41</v>
      </c>
      <c r="B43" s="108">
        <f t="shared" si="0"/>
        <v>21</v>
      </c>
      <c r="C43" s="115" t="s">
        <v>31</v>
      </c>
      <c r="D43" s="115" t="s">
        <v>53</v>
      </c>
      <c r="E43" s="115" t="s">
        <v>130</v>
      </c>
      <c r="F43" s="115" t="s">
        <v>76</v>
      </c>
      <c r="G43" s="116">
        <v>221</v>
      </c>
      <c r="H43" s="116"/>
      <c r="I43" s="184">
        <f>'расч мест'!P18</f>
        <v>40229.888</v>
      </c>
      <c r="J43" s="199"/>
      <c r="K43" s="207">
        <f>'2018'!P248</f>
        <v>40230</v>
      </c>
      <c r="L43" s="208">
        <f>'2019'!P248</f>
        <v>40230</v>
      </c>
      <c r="M43" s="89"/>
    </row>
    <row r="44" spans="1:12" s="1" customFormat="1" ht="13.5">
      <c r="A44" s="138" t="s">
        <v>42</v>
      </c>
      <c r="B44" s="108">
        <f t="shared" si="0"/>
        <v>22</v>
      </c>
      <c r="C44" s="128" t="s">
        <v>31</v>
      </c>
      <c r="D44" s="128" t="s">
        <v>53</v>
      </c>
      <c r="E44" s="128" t="s">
        <v>130</v>
      </c>
      <c r="F44" s="128" t="s">
        <v>77</v>
      </c>
      <c r="G44" s="137">
        <v>223</v>
      </c>
      <c r="H44" s="137"/>
      <c r="I44" s="192">
        <f>I46+I47+I48+I49</f>
        <v>990170</v>
      </c>
      <c r="J44" s="192"/>
      <c r="K44" s="192">
        <f>K46+K47+K48+K49</f>
        <v>1024620</v>
      </c>
      <c r="L44" s="192">
        <f>L46+L47+L48+L49</f>
        <v>1024620</v>
      </c>
    </row>
    <row r="45" spans="1:12" ht="13.5">
      <c r="A45" s="114" t="s">
        <v>80</v>
      </c>
      <c r="B45" s="108">
        <f t="shared" si="0"/>
        <v>23</v>
      </c>
      <c r="C45" s="115" t="s">
        <v>31</v>
      </c>
      <c r="D45" s="115" t="s">
        <v>53</v>
      </c>
      <c r="E45" s="115" t="s">
        <v>130</v>
      </c>
      <c r="F45" s="115" t="s">
        <v>77</v>
      </c>
      <c r="G45" s="116">
        <v>223</v>
      </c>
      <c r="H45" s="139" t="s">
        <v>64</v>
      </c>
      <c r="I45" s="184"/>
      <c r="J45" s="199"/>
      <c r="K45" s="207"/>
      <c r="L45" s="208"/>
    </row>
    <row r="46" spans="1:13" ht="13.5">
      <c r="A46" s="114" t="s">
        <v>79</v>
      </c>
      <c r="B46" s="108">
        <f t="shared" si="0"/>
        <v>24</v>
      </c>
      <c r="C46" s="115" t="s">
        <v>31</v>
      </c>
      <c r="D46" s="115" t="s">
        <v>53</v>
      </c>
      <c r="E46" s="115" t="s">
        <v>130</v>
      </c>
      <c r="F46" s="115" t="s">
        <v>77</v>
      </c>
      <c r="G46" s="116">
        <v>223</v>
      </c>
      <c r="H46" s="139" t="s">
        <v>50</v>
      </c>
      <c r="I46" s="184">
        <f>'расч мест'!Q24</f>
        <v>613340</v>
      </c>
      <c r="J46" s="199"/>
      <c r="K46" s="207">
        <f>'2018'!Q254</f>
        <v>625600</v>
      </c>
      <c r="L46" s="208">
        <f>'2019'!Q254</f>
        <v>625600</v>
      </c>
      <c r="M46" s="82"/>
    </row>
    <row r="47" spans="1:13" s="1" customFormat="1" ht="13.5">
      <c r="A47" s="114" t="s">
        <v>43</v>
      </c>
      <c r="B47" s="108">
        <f t="shared" si="0"/>
        <v>25</v>
      </c>
      <c r="C47" s="115" t="s">
        <v>31</v>
      </c>
      <c r="D47" s="115" t="s">
        <v>53</v>
      </c>
      <c r="E47" s="115" t="s">
        <v>130</v>
      </c>
      <c r="F47" s="115" t="s">
        <v>77</v>
      </c>
      <c r="G47" s="116">
        <v>223</v>
      </c>
      <c r="H47" s="139" t="s">
        <v>51</v>
      </c>
      <c r="I47" s="184">
        <f>'расч мест'!Q25</f>
        <v>352260</v>
      </c>
      <c r="J47" s="199"/>
      <c r="K47" s="207">
        <f>'2018'!Q255</f>
        <v>374450</v>
      </c>
      <c r="L47" s="208">
        <f>'2019'!Q255</f>
        <v>374450</v>
      </c>
      <c r="M47" s="83"/>
    </row>
    <row r="48" spans="1:13" ht="13.5">
      <c r="A48" s="114" t="s">
        <v>81</v>
      </c>
      <c r="B48" s="108">
        <f t="shared" si="0"/>
        <v>26</v>
      </c>
      <c r="C48" s="115" t="s">
        <v>31</v>
      </c>
      <c r="D48" s="115" t="s">
        <v>53</v>
      </c>
      <c r="E48" s="115" t="s">
        <v>130</v>
      </c>
      <c r="F48" s="115" t="s">
        <v>77</v>
      </c>
      <c r="G48" s="116">
        <v>223</v>
      </c>
      <c r="H48" s="139" t="s">
        <v>52</v>
      </c>
      <c r="I48" s="184">
        <f>'расч мест'!Q26</f>
        <v>24570</v>
      </c>
      <c r="J48" s="199"/>
      <c r="K48" s="207">
        <f>'2018'!Q256</f>
        <v>24570</v>
      </c>
      <c r="L48" s="208">
        <f>'2019'!Q256</f>
        <v>24570</v>
      </c>
      <c r="M48" s="82"/>
    </row>
    <row r="49" spans="1:12" s="1" customFormat="1" ht="13.5">
      <c r="A49" s="114" t="s">
        <v>82</v>
      </c>
      <c r="B49" s="108">
        <f t="shared" si="0"/>
        <v>27</v>
      </c>
      <c r="C49" s="115" t="s">
        <v>31</v>
      </c>
      <c r="D49" s="115" t="s">
        <v>53</v>
      </c>
      <c r="E49" s="115" t="s">
        <v>130</v>
      </c>
      <c r="F49" s="115" t="s">
        <v>77</v>
      </c>
      <c r="G49" s="116">
        <v>223</v>
      </c>
      <c r="H49" s="139" t="s">
        <v>65</v>
      </c>
      <c r="I49" s="184">
        <v>0</v>
      </c>
      <c r="J49" s="199"/>
      <c r="K49" s="215">
        <v>0</v>
      </c>
      <c r="L49" s="216">
        <v>0</v>
      </c>
    </row>
    <row r="50" spans="1:12" ht="13.5">
      <c r="A50" s="114" t="s">
        <v>87</v>
      </c>
      <c r="B50" s="108">
        <f t="shared" si="0"/>
        <v>28</v>
      </c>
      <c r="C50" s="115" t="s">
        <v>31</v>
      </c>
      <c r="D50" s="115" t="s">
        <v>53</v>
      </c>
      <c r="E50" s="115" t="s">
        <v>130</v>
      </c>
      <c r="F50" s="115" t="s">
        <v>77</v>
      </c>
      <c r="G50" s="116">
        <v>224</v>
      </c>
      <c r="H50" s="139"/>
      <c r="I50" s="184"/>
      <c r="J50" s="199"/>
      <c r="K50" s="215"/>
      <c r="L50" s="216"/>
    </row>
    <row r="51" spans="1:13" ht="13.5">
      <c r="A51" s="114" t="s">
        <v>44</v>
      </c>
      <c r="B51" s="108">
        <f t="shared" si="0"/>
        <v>29</v>
      </c>
      <c r="C51" s="115" t="s">
        <v>31</v>
      </c>
      <c r="D51" s="115" t="s">
        <v>53</v>
      </c>
      <c r="E51" s="115" t="s">
        <v>130</v>
      </c>
      <c r="F51" s="115" t="s">
        <v>77</v>
      </c>
      <c r="G51" s="116">
        <v>225</v>
      </c>
      <c r="H51" s="116"/>
      <c r="I51" s="184">
        <f>'расч мест'!P36</f>
        <v>41920</v>
      </c>
      <c r="J51" s="199"/>
      <c r="K51" s="215">
        <f>'2018'!P266</f>
        <v>41920</v>
      </c>
      <c r="L51" s="216">
        <v>0</v>
      </c>
      <c r="M51" s="82"/>
    </row>
    <row r="52" spans="1:13" ht="13.5">
      <c r="A52" s="114" t="s">
        <v>45</v>
      </c>
      <c r="B52" s="108">
        <f t="shared" si="0"/>
        <v>30</v>
      </c>
      <c r="C52" s="115" t="s">
        <v>31</v>
      </c>
      <c r="D52" s="115" t="s">
        <v>53</v>
      </c>
      <c r="E52" s="115" t="s">
        <v>130</v>
      </c>
      <c r="F52" s="115" t="s">
        <v>77</v>
      </c>
      <c r="G52" s="116">
        <v>226</v>
      </c>
      <c r="H52" s="116"/>
      <c r="I52" s="184">
        <f>'расч мест'!P45</f>
        <v>28500</v>
      </c>
      <c r="J52" s="199"/>
      <c r="K52" s="215">
        <f>'2018'!P275</f>
        <v>25970</v>
      </c>
      <c r="L52" s="216">
        <f>'2019'!P275</f>
        <v>25970</v>
      </c>
      <c r="M52" s="82"/>
    </row>
    <row r="53" spans="1:12" s="1" customFormat="1" ht="13.5">
      <c r="A53" s="117" t="s">
        <v>46</v>
      </c>
      <c r="B53" s="108">
        <f t="shared" si="0"/>
        <v>31</v>
      </c>
      <c r="C53" s="112" t="s">
        <v>31</v>
      </c>
      <c r="D53" s="112" t="s">
        <v>53</v>
      </c>
      <c r="E53" s="112" t="s">
        <v>130</v>
      </c>
      <c r="F53" s="112" t="s">
        <v>75</v>
      </c>
      <c r="G53" s="113">
        <v>300</v>
      </c>
      <c r="H53" s="113"/>
      <c r="I53" s="183"/>
      <c r="J53" s="201"/>
      <c r="K53" s="217"/>
      <c r="L53" s="218"/>
    </row>
    <row r="54" spans="1:12" ht="13.5">
      <c r="A54" s="118" t="s">
        <v>47</v>
      </c>
      <c r="B54" s="108">
        <f t="shared" si="0"/>
        <v>32</v>
      </c>
      <c r="C54" s="115" t="s">
        <v>31</v>
      </c>
      <c r="D54" s="115" t="s">
        <v>53</v>
      </c>
      <c r="E54" s="115" t="s">
        <v>130</v>
      </c>
      <c r="F54" s="115" t="s">
        <v>77</v>
      </c>
      <c r="G54" s="116">
        <v>310</v>
      </c>
      <c r="H54" s="116"/>
      <c r="I54" s="184"/>
      <c r="J54" s="199"/>
      <c r="K54" s="215"/>
      <c r="L54" s="216"/>
    </row>
    <row r="55" spans="1:13" ht="13.5">
      <c r="A55" s="118" t="s">
        <v>48</v>
      </c>
      <c r="B55" s="108">
        <f t="shared" si="0"/>
        <v>33</v>
      </c>
      <c r="C55" s="115" t="s">
        <v>31</v>
      </c>
      <c r="D55" s="115" t="s">
        <v>53</v>
      </c>
      <c r="E55" s="115" t="s">
        <v>130</v>
      </c>
      <c r="F55" s="115" t="s">
        <v>77</v>
      </c>
      <c r="G55" s="116">
        <v>340</v>
      </c>
      <c r="H55" s="116"/>
      <c r="I55" s="184">
        <f>'расч мест'!Q78+'расч мест'!Q86</f>
        <v>255400</v>
      </c>
      <c r="J55" s="199"/>
      <c r="K55" s="215">
        <f>'2018'!Q308+'2018'!Q316</f>
        <v>300000.16</v>
      </c>
      <c r="L55" s="216">
        <f>'2019'!Q316+'2019'!Q308</f>
        <v>270000.16</v>
      </c>
      <c r="M55" s="82"/>
    </row>
    <row r="56" spans="1:12" ht="51.75">
      <c r="A56" s="127" t="s">
        <v>161</v>
      </c>
      <c r="B56" s="108">
        <f aca="true" t="shared" si="1" ref="B56:B91">B55+1</f>
        <v>34</v>
      </c>
      <c r="C56" s="128" t="s">
        <v>31</v>
      </c>
      <c r="D56" s="128" t="s">
        <v>53</v>
      </c>
      <c r="E56" s="128" t="s">
        <v>162</v>
      </c>
      <c r="F56" s="128"/>
      <c r="G56" s="137"/>
      <c r="H56" s="137"/>
      <c r="I56" s="192">
        <v>10176</v>
      </c>
      <c r="J56" s="203"/>
      <c r="K56" s="192">
        <v>10176</v>
      </c>
      <c r="L56" s="192">
        <v>10176</v>
      </c>
    </row>
    <row r="57" spans="1:12" ht="13.5">
      <c r="A57" s="111" t="s">
        <v>40</v>
      </c>
      <c r="B57" s="108">
        <f t="shared" si="1"/>
        <v>35</v>
      </c>
      <c r="C57" s="112" t="s">
        <v>31</v>
      </c>
      <c r="D57" s="112" t="s">
        <v>53</v>
      </c>
      <c r="E57" s="112" t="s">
        <v>162</v>
      </c>
      <c r="F57" s="112" t="s">
        <v>75</v>
      </c>
      <c r="G57" s="113">
        <v>220</v>
      </c>
      <c r="H57" s="113"/>
      <c r="I57" s="183">
        <v>10176</v>
      </c>
      <c r="J57" s="201"/>
      <c r="K57" s="183">
        <v>10176</v>
      </c>
      <c r="L57" s="183">
        <v>10176</v>
      </c>
    </row>
    <row r="58" spans="1:12" s="1" customFormat="1" ht="13.5">
      <c r="A58" s="114" t="s">
        <v>45</v>
      </c>
      <c r="B58" s="108">
        <f t="shared" si="1"/>
        <v>36</v>
      </c>
      <c r="C58" s="115" t="s">
        <v>31</v>
      </c>
      <c r="D58" s="115" t="s">
        <v>53</v>
      </c>
      <c r="E58" s="115" t="s">
        <v>162</v>
      </c>
      <c r="F58" s="115" t="s">
        <v>77</v>
      </c>
      <c r="G58" s="116">
        <v>226</v>
      </c>
      <c r="H58" s="116"/>
      <c r="I58" s="184">
        <v>10176</v>
      </c>
      <c r="J58" s="199"/>
      <c r="K58" s="184">
        <v>10176</v>
      </c>
      <c r="L58" s="184">
        <v>10176</v>
      </c>
    </row>
    <row r="59" spans="1:12" ht="39">
      <c r="A59" s="127" t="s">
        <v>163</v>
      </c>
      <c r="B59" s="108">
        <f t="shared" si="1"/>
        <v>37</v>
      </c>
      <c r="C59" s="128" t="s">
        <v>31</v>
      </c>
      <c r="D59" s="128" t="s">
        <v>53</v>
      </c>
      <c r="E59" s="128" t="s">
        <v>131</v>
      </c>
      <c r="F59" s="128"/>
      <c r="G59" s="137"/>
      <c r="H59" s="137"/>
      <c r="I59" s="192">
        <f>I60</f>
        <v>5466539</v>
      </c>
      <c r="J59" s="192"/>
      <c r="K59" s="192">
        <f>K60</f>
        <v>6024584</v>
      </c>
      <c r="L59" s="192">
        <f>L60</f>
        <v>6024776</v>
      </c>
    </row>
    <row r="60" spans="1:12" s="1" customFormat="1" ht="26.25">
      <c r="A60" s="117" t="s">
        <v>112</v>
      </c>
      <c r="B60" s="108">
        <f t="shared" si="1"/>
        <v>38</v>
      </c>
      <c r="C60" s="112" t="s">
        <v>31</v>
      </c>
      <c r="D60" s="112" t="s">
        <v>53</v>
      </c>
      <c r="E60" s="112" t="s">
        <v>131</v>
      </c>
      <c r="F60" s="112" t="s">
        <v>100</v>
      </c>
      <c r="G60" s="140">
        <v>210</v>
      </c>
      <c r="H60" s="140"/>
      <c r="I60" s="269">
        <f>SUM(I61:I68)</f>
        <v>5466539</v>
      </c>
      <c r="J60" s="184"/>
      <c r="K60" s="269">
        <f>SUM(K61:K68)</f>
        <v>6024584</v>
      </c>
      <c r="L60" s="269">
        <f>SUM(L61:L68)</f>
        <v>6024776</v>
      </c>
    </row>
    <row r="61" spans="1:13" ht="13.5">
      <c r="A61" s="114" t="s">
        <v>102</v>
      </c>
      <c r="B61" s="108">
        <f t="shared" si="1"/>
        <v>39</v>
      </c>
      <c r="C61" s="115" t="s">
        <v>31</v>
      </c>
      <c r="D61" s="115" t="s">
        <v>53</v>
      </c>
      <c r="E61" s="115" t="s">
        <v>254</v>
      </c>
      <c r="F61" s="115" t="s">
        <v>113</v>
      </c>
      <c r="G61" s="4">
        <v>211</v>
      </c>
      <c r="H61" s="4"/>
      <c r="I61" s="184">
        <f>'расч  субв'!P15</f>
        <v>3060758</v>
      </c>
      <c r="J61" s="188"/>
      <c r="K61" s="207">
        <f>'2018'!P82</f>
        <v>3336194</v>
      </c>
      <c r="L61" s="207">
        <f>'2019'!P82</f>
        <v>3336301</v>
      </c>
      <c r="M61" s="82"/>
    </row>
    <row r="62" spans="1:13" ht="13.5">
      <c r="A62" s="114" t="s">
        <v>102</v>
      </c>
      <c r="B62" s="108">
        <v>40</v>
      </c>
      <c r="C62" s="115" t="s">
        <v>31</v>
      </c>
      <c r="D62" s="115" t="s">
        <v>53</v>
      </c>
      <c r="E62" s="115" t="s">
        <v>255</v>
      </c>
      <c r="F62" s="115" t="s">
        <v>113</v>
      </c>
      <c r="G62" s="4">
        <v>211</v>
      </c>
      <c r="H62" s="4"/>
      <c r="I62" s="184">
        <f>'расч  субв'!P16</f>
        <v>1137813</v>
      </c>
      <c r="J62" s="188"/>
      <c r="K62" s="207">
        <f>'2018'!P83</f>
        <v>1290982</v>
      </c>
      <c r="L62" s="207">
        <f>'2019'!P83</f>
        <v>1291023</v>
      </c>
      <c r="M62" s="82"/>
    </row>
    <row r="63" spans="1:13" ht="13.5">
      <c r="A63" s="114" t="s">
        <v>105</v>
      </c>
      <c r="B63" s="108">
        <v>41</v>
      </c>
      <c r="C63" s="115" t="s">
        <v>31</v>
      </c>
      <c r="D63" s="115" t="s">
        <v>53</v>
      </c>
      <c r="E63" s="115" t="s">
        <v>254</v>
      </c>
      <c r="F63" s="115" t="s">
        <v>252</v>
      </c>
      <c r="G63" s="116">
        <v>213</v>
      </c>
      <c r="H63" s="116"/>
      <c r="I63" s="184">
        <f>'расч  субв'!P23</f>
        <v>924349</v>
      </c>
      <c r="J63" s="199"/>
      <c r="K63" s="207">
        <f>'2018'!P90</f>
        <v>1007531</v>
      </c>
      <c r="L63" s="207">
        <f>'2019'!P90</f>
        <v>1007563</v>
      </c>
      <c r="M63" s="82"/>
    </row>
    <row r="64" spans="1:13" ht="13.5">
      <c r="A64" s="114" t="s">
        <v>105</v>
      </c>
      <c r="B64" s="108">
        <v>42</v>
      </c>
      <c r="C64" s="115" t="s">
        <v>31</v>
      </c>
      <c r="D64" s="115" t="s">
        <v>53</v>
      </c>
      <c r="E64" s="115" t="s">
        <v>255</v>
      </c>
      <c r="F64" s="115" t="s">
        <v>252</v>
      </c>
      <c r="G64" s="116">
        <v>213</v>
      </c>
      <c r="H64" s="116"/>
      <c r="I64" s="184">
        <f>'расч  субв'!P24</f>
        <v>343619</v>
      </c>
      <c r="J64" s="199"/>
      <c r="K64" s="207">
        <f>'2018'!P91</f>
        <v>389877</v>
      </c>
      <c r="L64" s="268">
        <f>'2019'!P91</f>
        <v>389889</v>
      </c>
      <c r="M64" s="82"/>
    </row>
    <row r="65" spans="1:12" ht="13.5">
      <c r="A65" s="111" t="s">
        <v>40</v>
      </c>
      <c r="B65" s="108">
        <v>43</v>
      </c>
      <c r="C65" s="112" t="s">
        <v>31</v>
      </c>
      <c r="D65" s="112" t="s">
        <v>53</v>
      </c>
      <c r="E65" s="112" t="s">
        <v>131</v>
      </c>
      <c r="F65" s="112" t="s">
        <v>75</v>
      </c>
      <c r="G65" s="113">
        <v>220</v>
      </c>
      <c r="H65" s="113"/>
      <c r="I65" s="183"/>
      <c r="J65" s="201"/>
      <c r="K65" s="207"/>
      <c r="L65" s="208"/>
    </row>
    <row r="66" spans="1:12" ht="12.75" customHeight="1">
      <c r="A66" s="114" t="s">
        <v>41</v>
      </c>
      <c r="B66" s="108">
        <f t="shared" si="1"/>
        <v>44</v>
      </c>
      <c r="C66" s="115" t="s">
        <v>31</v>
      </c>
      <c r="D66" s="115" t="s">
        <v>53</v>
      </c>
      <c r="E66" s="115" t="s">
        <v>131</v>
      </c>
      <c r="F66" s="115" t="s">
        <v>76</v>
      </c>
      <c r="G66" s="116">
        <v>221</v>
      </c>
      <c r="H66" s="116"/>
      <c r="I66" s="184"/>
      <c r="J66" s="199"/>
      <c r="K66" s="207"/>
      <c r="L66" s="208"/>
    </row>
    <row r="67" spans="1:12" ht="13.5">
      <c r="A67" s="117" t="s">
        <v>46</v>
      </c>
      <c r="B67" s="108">
        <f t="shared" si="1"/>
        <v>45</v>
      </c>
      <c r="C67" s="112" t="s">
        <v>31</v>
      </c>
      <c r="D67" s="112" t="s">
        <v>53</v>
      </c>
      <c r="E67" s="112" t="s">
        <v>253</v>
      </c>
      <c r="F67" s="112" t="s">
        <v>75</v>
      </c>
      <c r="G67" s="113">
        <v>300</v>
      </c>
      <c r="H67" s="113"/>
      <c r="I67" s="183"/>
      <c r="J67" s="201"/>
      <c r="K67" s="207"/>
      <c r="L67" s="208"/>
    </row>
    <row r="68" spans="1:13" ht="13.5">
      <c r="A68" s="114" t="s">
        <v>47</v>
      </c>
      <c r="B68" s="108">
        <f t="shared" si="1"/>
        <v>46</v>
      </c>
      <c r="C68" s="115" t="s">
        <v>31</v>
      </c>
      <c r="D68" s="115" t="s">
        <v>53</v>
      </c>
      <c r="E68" s="115" t="s">
        <v>253</v>
      </c>
      <c r="F68" s="115" t="s">
        <v>77</v>
      </c>
      <c r="G68" s="116">
        <v>310</v>
      </c>
      <c r="H68" s="116"/>
      <c r="I68" s="184">
        <f>'расч  субв'!L32</f>
        <v>0</v>
      </c>
      <c r="J68" s="199"/>
      <c r="K68" s="207">
        <f>'2018'!L99</f>
        <v>0</v>
      </c>
      <c r="L68" s="208">
        <f>'2019'!L99:S99</f>
        <v>0</v>
      </c>
      <c r="M68" s="82"/>
    </row>
    <row r="69" spans="1:12" ht="39">
      <c r="A69" s="127" t="s">
        <v>164</v>
      </c>
      <c r="B69" s="108">
        <f t="shared" si="1"/>
        <v>47</v>
      </c>
      <c r="C69" s="128" t="s">
        <v>31</v>
      </c>
      <c r="D69" s="128" t="s">
        <v>53</v>
      </c>
      <c r="E69" s="128" t="s">
        <v>132</v>
      </c>
      <c r="F69" s="128"/>
      <c r="G69" s="137"/>
      <c r="H69" s="137"/>
      <c r="I69" s="192">
        <f>I71</f>
        <v>147015</v>
      </c>
      <c r="J69" s="192"/>
      <c r="K69" s="192">
        <f>K71</f>
        <v>148500</v>
      </c>
      <c r="L69" s="219">
        <v>148500</v>
      </c>
    </row>
    <row r="70" spans="1:12" ht="13.5">
      <c r="A70" s="117" t="s">
        <v>46</v>
      </c>
      <c r="B70" s="108">
        <f t="shared" si="1"/>
        <v>48</v>
      </c>
      <c r="C70" s="112" t="s">
        <v>31</v>
      </c>
      <c r="D70" s="112" t="s">
        <v>53</v>
      </c>
      <c r="E70" s="112" t="s">
        <v>132</v>
      </c>
      <c r="F70" s="112" t="s">
        <v>75</v>
      </c>
      <c r="G70" s="113"/>
      <c r="H70" s="113"/>
      <c r="I70" s="183">
        <v>147015</v>
      </c>
      <c r="J70" s="201"/>
      <c r="K70" s="207">
        <v>148500</v>
      </c>
      <c r="L70" s="207">
        <v>148500</v>
      </c>
    </row>
    <row r="71" spans="1:12" ht="13.5">
      <c r="A71" s="118" t="s">
        <v>48</v>
      </c>
      <c r="B71" s="108">
        <f t="shared" si="1"/>
        <v>49</v>
      </c>
      <c r="C71" s="115" t="s">
        <v>31</v>
      </c>
      <c r="D71" s="115" t="s">
        <v>53</v>
      </c>
      <c r="E71" s="115" t="s">
        <v>132</v>
      </c>
      <c r="F71" s="142">
        <v>244</v>
      </c>
      <c r="G71" s="116">
        <v>340</v>
      </c>
      <c r="H71" s="143"/>
      <c r="I71" s="184">
        <v>147015</v>
      </c>
      <c r="J71" s="199"/>
      <c r="K71" s="207">
        <v>148500</v>
      </c>
      <c r="L71" s="207">
        <v>148500</v>
      </c>
    </row>
    <row r="72" spans="1:12" ht="13.5">
      <c r="A72" s="127" t="s">
        <v>165</v>
      </c>
      <c r="B72" s="108">
        <f t="shared" si="1"/>
        <v>50</v>
      </c>
      <c r="C72" s="128" t="s">
        <v>31</v>
      </c>
      <c r="D72" s="128" t="s">
        <v>53</v>
      </c>
      <c r="E72" s="128" t="s">
        <v>133</v>
      </c>
      <c r="F72" s="128"/>
      <c r="G72" s="137"/>
      <c r="H72" s="137"/>
      <c r="I72" s="192">
        <f>I74+I75+I76</f>
        <v>63400</v>
      </c>
      <c r="J72" s="192"/>
      <c r="K72" s="192">
        <f>K74+K75+K76</f>
        <v>63400</v>
      </c>
      <c r="L72" s="192">
        <f>L74+L75+L76</f>
        <v>63400</v>
      </c>
    </row>
    <row r="73" spans="1:12" ht="13.5">
      <c r="A73" s="117" t="s">
        <v>166</v>
      </c>
      <c r="B73" s="108">
        <f t="shared" si="1"/>
        <v>51</v>
      </c>
      <c r="C73" s="112" t="s">
        <v>31</v>
      </c>
      <c r="D73" s="112" t="s">
        <v>53</v>
      </c>
      <c r="E73" s="112" t="s">
        <v>133</v>
      </c>
      <c r="F73" s="112" t="s">
        <v>123</v>
      </c>
      <c r="G73" s="113">
        <v>290</v>
      </c>
      <c r="H73" s="144"/>
      <c r="I73" s="183"/>
      <c r="J73" s="201"/>
      <c r="K73" s="199"/>
      <c r="L73" s="220"/>
    </row>
    <row r="74" spans="1:13" ht="26.25">
      <c r="A74" s="118" t="s">
        <v>114</v>
      </c>
      <c r="B74" s="108">
        <f t="shared" si="1"/>
        <v>52</v>
      </c>
      <c r="C74" s="115" t="s">
        <v>31</v>
      </c>
      <c r="D74" s="115" t="s">
        <v>53</v>
      </c>
      <c r="E74" s="115" t="s">
        <v>133</v>
      </c>
      <c r="F74" s="115" t="s">
        <v>83</v>
      </c>
      <c r="G74" s="116">
        <v>290</v>
      </c>
      <c r="H74" s="145"/>
      <c r="I74" s="184">
        <f>'расч мест'!L53</f>
        <v>59200</v>
      </c>
      <c r="J74" s="199"/>
      <c r="K74" s="199">
        <v>59200</v>
      </c>
      <c r="L74" s="220">
        <v>59200</v>
      </c>
      <c r="M74" s="82"/>
    </row>
    <row r="75" spans="1:13" ht="13.5">
      <c r="A75" s="118" t="s">
        <v>115</v>
      </c>
      <c r="B75" s="108">
        <f t="shared" si="1"/>
        <v>53</v>
      </c>
      <c r="C75" s="115" t="s">
        <v>31</v>
      </c>
      <c r="D75" s="115" t="s">
        <v>53</v>
      </c>
      <c r="E75" s="115" t="s">
        <v>133</v>
      </c>
      <c r="F75" s="115" t="s">
        <v>84</v>
      </c>
      <c r="G75" s="116">
        <v>290</v>
      </c>
      <c r="H75" s="145"/>
      <c r="I75" s="184">
        <f>'расч мест'!N58</f>
        <v>2200</v>
      </c>
      <c r="J75" s="199"/>
      <c r="K75" s="199">
        <v>2200</v>
      </c>
      <c r="L75" s="220">
        <v>2200</v>
      </c>
      <c r="M75" s="82"/>
    </row>
    <row r="76" spans="1:13" ht="13.5">
      <c r="A76" s="118" t="s">
        <v>116</v>
      </c>
      <c r="B76" s="108">
        <f t="shared" si="1"/>
        <v>54</v>
      </c>
      <c r="C76" s="115" t="s">
        <v>31</v>
      </c>
      <c r="D76" s="115" t="s">
        <v>53</v>
      </c>
      <c r="E76" s="115" t="s">
        <v>133</v>
      </c>
      <c r="F76" s="115" t="s">
        <v>111</v>
      </c>
      <c r="G76" s="116">
        <v>290</v>
      </c>
      <c r="H76" s="145"/>
      <c r="I76" s="184">
        <f>'расч мест'!N59</f>
        <v>2000</v>
      </c>
      <c r="J76" s="199"/>
      <c r="K76" s="199">
        <v>2000</v>
      </c>
      <c r="L76" s="220">
        <v>2000</v>
      </c>
      <c r="M76" s="82"/>
    </row>
    <row r="77" spans="1:12" ht="13.5">
      <c r="A77" s="127" t="s">
        <v>122</v>
      </c>
      <c r="B77" s="108">
        <f t="shared" si="1"/>
        <v>55</v>
      </c>
      <c r="C77" s="128" t="s">
        <v>31</v>
      </c>
      <c r="D77" s="128" t="s">
        <v>53</v>
      </c>
      <c r="E77" s="128" t="s">
        <v>134</v>
      </c>
      <c r="F77" s="128"/>
      <c r="G77" s="137"/>
      <c r="H77" s="137"/>
      <c r="I77" s="192"/>
      <c r="J77" s="203"/>
      <c r="K77" s="199"/>
      <c r="L77" s="220"/>
    </row>
    <row r="78" spans="1:12" ht="13.5">
      <c r="A78" s="111" t="s">
        <v>40</v>
      </c>
      <c r="B78" s="108">
        <f t="shared" si="1"/>
        <v>56</v>
      </c>
      <c r="C78" s="128" t="s">
        <v>31</v>
      </c>
      <c r="D78" s="128" t="s">
        <v>53</v>
      </c>
      <c r="E78" s="128" t="s">
        <v>134</v>
      </c>
      <c r="F78" s="128" t="s">
        <v>75</v>
      </c>
      <c r="G78" s="137">
        <v>220</v>
      </c>
      <c r="H78" s="137"/>
      <c r="I78" s="192">
        <f>I79+I80+I81+I82+I83</f>
        <v>0</v>
      </c>
      <c r="J78" s="192"/>
      <c r="K78" s="192">
        <f>K79+K80+K81+K82+K83</f>
        <v>0</v>
      </c>
      <c r="L78" s="192">
        <f>L79+L80+L81+L82+L83</f>
        <v>0</v>
      </c>
    </row>
    <row r="79" spans="1:13" ht="13.5">
      <c r="A79" s="118" t="s">
        <v>42</v>
      </c>
      <c r="B79" s="108">
        <f t="shared" si="1"/>
        <v>57</v>
      </c>
      <c r="C79" s="115" t="s">
        <v>31</v>
      </c>
      <c r="D79" s="115" t="s">
        <v>53</v>
      </c>
      <c r="E79" s="115" t="s">
        <v>134</v>
      </c>
      <c r="F79" s="115" t="s">
        <v>77</v>
      </c>
      <c r="G79" s="116">
        <v>223</v>
      </c>
      <c r="H79" s="139" t="s">
        <v>50</v>
      </c>
      <c r="I79" s="184"/>
      <c r="J79" s="199"/>
      <c r="K79" s="199"/>
      <c r="L79" s="220"/>
      <c r="M79" s="82"/>
    </row>
    <row r="80" spans="1:12" ht="13.5">
      <c r="A80" s="118" t="s">
        <v>42</v>
      </c>
      <c r="B80" s="108">
        <f t="shared" si="1"/>
        <v>58</v>
      </c>
      <c r="C80" s="115" t="s">
        <v>31</v>
      </c>
      <c r="D80" s="115" t="s">
        <v>53</v>
      </c>
      <c r="E80" s="115" t="s">
        <v>134</v>
      </c>
      <c r="F80" s="115" t="s">
        <v>77</v>
      </c>
      <c r="G80" s="116">
        <v>223</v>
      </c>
      <c r="H80" s="139" t="s">
        <v>51</v>
      </c>
      <c r="I80" s="184"/>
      <c r="J80" s="199"/>
      <c r="K80" s="199"/>
      <c r="L80" s="220"/>
    </row>
    <row r="81" spans="1:12" ht="13.5">
      <c r="A81" s="114" t="s">
        <v>44</v>
      </c>
      <c r="B81" s="108">
        <f t="shared" si="1"/>
        <v>59</v>
      </c>
      <c r="C81" s="115" t="s">
        <v>31</v>
      </c>
      <c r="D81" s="115" t="s">
        <v>53</v>
      </c>
      <c r="E81" s="115" t="s">
        <v>134</v>
      </c>
      <c r="F81" s="115" t="s">
        <v>77</v>
      </c>
      <c r="G81" s="116">
        <v>225</v>
      </c>
      <c r="H81" s="139"/>
      <c r="I81" s="184"/>
      <c r="J81" s="199"/>
      <c r="K81" s="199"/>
      <c r="L81" s="220"/>
    </row>
    <row r="82" spans="1:13" ht="13.5">
      <c r="A82" s="114" t="s">
        <v>45</v>
      </c>
      <c r="B82" s="108">
        <f t="shared" si="1"/>
        <v>60</v>
      </c>
      <c r="C82" s="115" t="s">
        <v>31</v>
      </c>
      <c r="D82" s="115" t="s">
        <v>53</v>
      </c>
      <c r="E82" s="115" t="s">
        <v>134</v>
      </c>
      <c r="F82" s="115" t="s">
        <v>77</v>
      </c>
      <c r="G82" s="116">
        <v>226</v>
      </c>
      <c r="H82" s="139"/>
      <c r="I82" s="184"/>
      <c r="J82" s="199"/>
      <c r="K82" s="199"/>
      <c r="L82" s="220"/>
      <c r="M82" s="82"/>
    </row>
    <row r="83" spans="1:13" ht="14.25" thickBot="1">
      <c r="A83" s="119" t="s">
        <v>48</v>
      </c>
      <c r="B83" s="120">
        <f t="shared" si="1"/>
        <v>61</v>
      </c>
      <c r="C83" s="121" t="s">
        <v>31</v>
      </c>
      <c r="D83" s="121" t="s">
        <v>53</v>
      </c>
      <c r="E83" s="121" t="s">
        <v>134</v>
      </c>
      <c r="F83" s="121" t="s">
        <v>77</v>
      </c>
      <c r="G83" s="122">
        <v>340</v>
      </c>
      <c r="H83" s="122"/>
      <c r="I83" s="185"/>
      <c r="J83" s="202"/>
      <c r="K83" s="202"/>
      <c r="L83" s="221"/>
      <c r="M83" s="82"/>
    </row>
    <row r="84" spans="1:12" ht="18" customHeight="1">
      <c r="A84" s="146" t="s">
        <v>167</v>
      </c>
      <c r="B84" s="133">
        <f t="shared" si="1"/>
        <v>62</v>
      </c>
      <c r="C84" s="147" t="s">
        <v>31</v>
      </c>
      <c r="D84" s="147" t="s">
        <v>31</v>
      </c>
      <c r="E84" s="147"/>
      <c r="F84" s="147"/>
      <c r="G84" s="148"/>
      <c r="H84" s="149"/>
      <c r="I84" s="193">
        <f>I86+I89</f>
        <v>81090</v>
      </c>
      <c r="J84" s="205"/>
      <c r="K84" s="193">
        <f>K85</f>
        <v>81090</v>
      </c>
      <c r="L84" s="193">
        <f>L85</f>
        <v>81090</v>
      </c>
    </row>
    <row r="85" spans="1:12" ht="26.25">
      <c r="A85" s="150" t="s">
        <v>168</v>
      </c>
      <c r="B85" s="108">
        <f t="shared" si="1"/>
        <v>63</v>
      </c>
      <c r="C85" s="128" t="s">
        <v>31</v>
      </c>
      <c r="D85" s="128" t="s">
        <v>31</v>
      </c>
      <c r="E85" s="128" t="s">
        <v>169</v>
      </c>
      <c r="F85" s="128"/>
      <c r="G85" s="137"/>
      <c r="H85" s="88"/>
      <c r="I85" s="192">
        <f>I86+I89</f>
        <v>81090</v>
      </c>
      <c r="J85" s="203"/>
      <c r="K85" s="192">
        <f>K86+K89</f>
        <v>81090</v>
      </c>
      <c r="L85" s="192">
        <f>L86+L89</f>
        <v>81090</v>
      </c>
    </row>
    <row r="86" spans="1:12" ht="26.25">
      <c r="A86" s="150" t="s">
        <v>170</v>
      </c>
      <c r="B86" s="108">
        <f t="shared" si="1"/>
        <v>64</v>
      </c>
      <c r="C86" s="128" t="s">
        <v>31</v>
      </c>
      <c r="D86" s="128" t="s">
        <v>31</v>
      </c>
      <c r="E86" s="128" t="s">
        <v>135</v>
      </c>
      <c r="F86" s="128"/>
      <c r="G86" s="137"/>
      <c r="H86" s="151"/>
      <c r="I86" s="192">
        <f>I87+I88</f>
        <v>4590</v>
      </c>
      <c r="J86" s="203"/>
      <c r="K86" s="192">
        <f>K87+K88</f>
        <v>4590</v>
      </c>
      <c r="L86" s="192">
        <f>L87+L88</f>
        <v>4590</v>
      </c>
    </row>
    <row r="87" spans="1:12" ht="13.5">
      <c r="A87" s="141" t="s">
        <v>46</v>
      </c>
      <c r="B87" s="108">
        <f t="shared" si="1"/>
        <v>65</v>
      </c>
      <c r="C87" s="112" t="s">
        <v>31</v>
      </c>
      <c r="D87" s="112" t="s">
        <v>31</v>
      </c>
      <c r="E87" s="112" t="s">
        <v>135</v>
      </c>
      <c r="F87" s="112" t="s">
        <v>75</v>
      </c>
      <c r="G87" s="113">
        <v>300</v>
      </c>
      <c r="H87" s="113"/>
      <c r="I87" s="183"/>
      <c r="J87" s="201"/>
      <c r="K87" s="183"/>
      <c r="L87" s="183"/>
    </row>
    <row r="88" spans="1:13" ht="13.5">
      <c r="A88" s="92" t="s">
        <v>48</v>
      </c>
      <c r="B88" s="108">
        <f t="shared" si="1"/>
        <v>66</v>
      </c>
      <c r="C88" s="115" t="s">
        <v>31</v>
      </c>
      <c r="D88" s="115" t="s">
        <v>31</v>
      </c>
      <c r="E88" s="115" t="s">
        <v>135</v>
      </c>
      <c r="F88" s="115" t="s">
        <v>77</v>
      </c>
      <c r="G88" s="116">
        <v>340</v>
      </c>
      <c r="H88" s="116"/>
      <c r="I88" s="184">
        <f>лагерь!P15</f>
        <v>4590</v>
      </c>
      <c r="J88" s="199"/>
      <c r="K88" s="184">
        <f>лагерь!P15</f>
        <v>4590</v>
      </c>
      <c r="L88" s="184">
        <f>'2019'!Q369</f>
        <v>4590</v>
      </c>
      <c r="M88" s="82"/>
    </row>
    <row r="89" spans="1:12" ht="39">
      <c r="A89" s="150" t="s">
        <v>171</v>
      </c>
      <c r="B89" s="108">
        <f t="shared" si="1"/>
        <v>67</v>
      </c>
      <c r="C89" s="128" t="s">
        <v>31</v>
      </c>
      <c r="D89" s="128" t="s">
        <v>31</v>
      </c>
      <c r="E89" s="128" t="s">
        <v>136</v>
      </c>
      <c r="F89" s="128"/>
      <c r="G89" s="137"/>
      <c r="H89" s="137"/>
      <c r="I89" s="192">
        <f>I90+I91</f>
        <v>76500</v>
      </c>
      <c r="J89" s="203" t="s">
        <v>226</v>
      </c>
      <c r="K89" s="192">
        <f>K90+K91</f>
        <v>76500</v>
      </c>
      <c r="L89" s="192">
        <f>L90+L91</f>
        <v>76500</v>
      </c>
    </row>
    <row r="90" spans="1:12" ht="13.5">
      <c r="A90" s="141" t="s">
        <v>46</v>
      </c>
      <c r="B90" s="108">
        <f t="shared" si="1"/>
        <v>68</v>
      </c>
      <c r="C90" s="112" t="s">
        <v>31</v>
      </c>
      <c r="D90" s="112" t="s">
        <v>31</v>
      </c>
      <c r="E90" s="112" t="s">
        <v>136</v>
      </c>
      <c r="F90" s="112" t="s">
        <v>75</v>
      </c>
      <c r="G90" s="113">
        <v>300</v>
      </c>
      <c r="H90" s="113"/>
      <c r="I90" s="183"/>
      <c r="J90" s="201"/>
      <c r="K90" s="183"/>
      <c r="L90" s="183"/>
    </row>
    <row r="91" spans="1:13" ht="13.5">
      <c r="A91" s="92" t="s">
        <v>48</v>
      </c>
      <c r="B91" s="108">
        <f t="shared" si="1"/>
        <v>69</v>
      </c>
      <c r="C91" s="115" t="s">
        <v>31</v>
      </c>
      <c r="D91" s="115" t="s">
        <v>31</v>
      </c>
      <c r="E91" s="115" t="s">
        <v>136</v>
      </c>
      <c r="F91" s="115" t="s">
        <v>77</v>
      </c>
      <c r="G91" s="116">
        <v>340</v>
      </c>
      <c r="H91" s="116"/>
      <c r="I91" s="184">
        <v>76500</v>
      </c>
      <c r="J91" s="199"/>
      <c r="K91" s="184">
        <v>76500</v>
      </c>
      <c r="L91" s="184">
        <v>76500</v>
      </c>
      <c r="M91" s="82"/>
    </row>
    <row r="92" spans="1:12" ht="12.75">
      <c r="A92" s="4" t="s">
        <v>58</v>
      </c>
      <c r="B92" s="116"/>
      <c r="C92" s="116"/>
      <c r="D92" s="116"/>
      <c r="E92" s="116"/>
      <c r="F92" s="116"/>
      <c r="G92" s="116"/>
      <c r="H92" s="116"/>
      <c r="I92" s="194">
        <f>I23</f>
        <v>7156389.888</v>
      </c>
      <c r="J92" s="199"/>
      <c r="K92" s="194">
        <f>K23</f>
        <v>7760490.16</v>
      </c>
      <c r="L92" s="194">
        <f>L23</f>
        <v>7688762.16</v>
      </c>
    </row>
    <row r="93" spans="1:10" ht="12.75">
      <c r="A93" s="6"/>
      <c r="B93" s="72"/>
      <c r="C93" s="152"/>
      <c r="D93" s="152"/>
      <c r="E93" s="152"/>
      <c r="F93" s="152"/>
      <c r="G93" s="72"/>
      <c r="H93" s="72"/>
      <c r="I93" s="195"/>
      <c r="J93" s="206"/>
    </row>
    <row r="94" spans="1:10" ht="12.75">
      <c r="A94" s="62"/>
      <c r="B94" s="62"/>
      <c r="C94" s="62"/>
      <c r="D94" s="62"/>
      <c r="E94" s="62"/>
      <c r="F94" s="62"/>
      <c r="G94" s="62"/>
      <c r="H94" s="62"/>
      <c r="I94" s="174"/>
      <c r="J94" s="197"/>
    </row>
    <row r="95" spans="1:10" ht="12.75">
      <c r="A95" s="62" t="s">
        <v>97</v>
      </c>
      <c r="B95" s="62"/>
      <c r="C95" s="62"/>
      <c r="D95" s="62"/>
      <c r="E95" s="62"/>
      <c r="F95" s="62" t="s">
        <v>60</v>
      </c>
      <c r="G95" s="62"/>
      <c r="H95" s="62"/>
      <c r="I95" s="174"/>
      <c r="J95" s="197"/>
    </row>
    <row r="96" spans="1:14" ht="12.75">
      <c r="A96" s="62"/>
      <c r="B96" s="62"/>
      <c r="C96" s="62"/>
      <c r="D96" s="62"/>
      <c r="E96" s="62"/>
      <c r="F96" s="62"/>
      <c r="G96" s="62"/>
      <c r="H96" s="62"/>
      <c r="I96" s="174"/>
      <c r="J96" s="197"/>
      <c r="N96" s="89"/>
    </row>
    <row r="97" spans="1:10" ht="12.75">
      <c r="A97" s="62" t="s">
        <v>98</v>
      </c>
      <c r="B97" s="62"/>
      <c r="C97" s="62"/>
      <c r="D97" s="62"/>
      <c r="E97" s="62"/>
      <c r="F97" s="62" t="s">
        <v>141</v>
      </c>
      <c r="G97" s="62"/>
      <c r="H97" s="62"/>
      <c r="I97" s="174" t="s">
        <v>61</v>
      </c>
      <c r="J97" s="197"/>
    </row>
  </sheetData>
  <sheetProtection/>
  <mergeCells count="27">
    <mergeCell ref="L20:L21"/>
    <mergeCell ref="H19:I19"/>
    <mergeCell ref="A20:A21"/>
    <mergeCell ref="B20:B21"/>
    <mergeCell ref="C20:H20"/>
    <mergeCell ref="I20:J20"/>
    <mergeCell ref="K20:K21"/>
    <mergeCell ref="H15:I15"/>
    <mergeCell ref="H16:I16"/>
    <mergeCell ref="B17:G17"/>
    <mergeCell ref="H17:I18"/>
    <mergeCell ref="J17:J18"/>
    <mergeCell ref="A10:G10"/>
    <mergeCell ref="H10:I10"/>
    <mergeCell ref="B11:G11"/>
    <mergeCell ref="H11:I11"/>
    <mergeCell ref="J11:J12"/>
    <mergeCell ref="B13:G13"/>
    <mergeCell ref="H13:I13"/>
    <mergeCell ref="J13:J14"/>
    <mergeCell ref="B15:G15"/>
    <mergeCell ref="A2:A3"/>
    <mergeCell ref="F2:J3"/>
    <mergeCell ref="H7:I7"/>
    <mergeCell ref="H8:I9"/>
    <mergeCell ref="J8:J9"/>
    <mergeCell ref="A9:G9"/>
  </mergeCells>
  <printOptions/>
  <pageMargins left="0.3937007874015748" right="0" top="0.3937007874015748" bottom="0" header="0" footer="0"/>
  <pageSetup horizontalDpi="300" verticalDpi="300" orientation="portrait" paperSize="9" scale="70" r:id="rId1"/>
  <colBreaks count="1" manualBreakCount="1">
    <brk id="12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3"/>
  </sheetPr>
  <dimension ref="A1:U24"/>
  <sheetViews>
    <sheetView view="pageBreakPreview" zoomScale="95" zoomScaleSheetLayoutView="95" zoomScalePageLayoutView="0" workbookViewId="0" topLeftCell="A1">
      <selection activeCell="S16" sqref="S16"/>
    </sheetView>
  </sheetViews>
  <sheetFormatPr defaultColWidth="9.00390625" defaultRowHeight="12.75"/>
  <cols>
    <col min="1" max="5" width="4.75390625" style="0" customWidth="1"/>
    <col min="6" max="6" width="11.125" style="0" customWidth="1"/>
    <col min="7" max="7" width="4.75390625" style="0" customWidth="1"/>
    <col min="8" max="8" width="3.375" style="0" customWidth="1"/>
    <col min="9" max="9" width="5.375" style="0" customWidth="1"/>
    <col min="10" max="10" width="4.75390625" style="0" customWidth="1"/>
    <col min="11" max="11" width="5.375" style="0" customWidth="1"/>
    <col min="12" max="12" width="6.125" style="0" customWidth="1"/>
    <col min="13" max="17" width="4.75390625" style="0" customWidth="1"/>
    <col min="18" max="18" width="9.625" style="0" customWidth="1"/>
  </cols>
  <sheetData>
    <row r="1" spans="1:18" ht="12.75">
      <c r="A1" s="3"/>
      <c r="B1" s="10"/>
      <c r="C1" s="10"/>
      <c r="D1" s="10"/>
      <c r="E1" s="10"/>
      <c r="F1" s="10"/>
      <c r="G1" s="10"/>
      <c r="H1" s="10"/>
      <c r="I1" s="10"/>
      <c r="J1" s="10"/>
      <c r="K1" s="10"/>
      <c r="L1" s="12" t="s">
        <v>121</v>
      </c>
      <c r="M1" s="12"/>
      <c r="N1" s="12"/>
      <c r="O1" s="12"/>
      <c r="P1" s="12"/>
      <c r="Q1" s="13"/>
      <c r="R1" s="13"/>
    </row>
    <row r="2" spans="1:18" ht="12.75" customHeight="1">
      <c r="A2" s="429"/>
      <c r="B2" s="429"/>
      <c r="C2" s="429"/>
      <c r="D2" s="429"/>
      <c r="E2" s="429"/>
      <c r="F2" s="429"/>
      <c r="G2" s="10"/>
      <c r="H2" s="10"/>
      <c r="I2" s="10"/>
      <c r="J2" s="10"/>
      <c r="K2" s="10"/>
      <c r="L2" s="430" t="s">
        <v>201</v>
      </c>
      <c r="M2" s="430"/>
      <c r="N2" s="430"/>
      <c r="O2" s="430"/>
      <c r="P2" s="430"/>
      <c r="Q2" s="430"/>
      <c r="R2" s="430"/>
    </row>
    <row r="3" spans="1:18" ht="12.75">
      <c r="A3" s="429"/>
      <c r="B3" s="429"/>
      <c r="C3" s="429"/>
      <c r="D3" s="429"/>
      <c r="E3" s="429"/>
      <c r="F3" s="429"/>
      <c r="G3" s="10"/>
      <c r="H3" s="10"/>
      <c r="I3" s="10"/>
      <c r="J3" s="10"/>
      <c r="K3" s="10"/>
      <c r="L3" s="430"/>
      <c r="M3" s="430"/>
      <c r="N3" s="430"/>
      <c r="O3" s="430"/>
      <c r="P3" s="430"/>
      <c r="Q3" s="430"/>
      <c r="R3" s="430"/>
    </row>
    <row r="4" spans="1:21" ht="12.75">
      <c r="A4" s="3"/>
      <c r="B4" s="10"/>
      <c r="C4" s="10"/>
      <c r="D4" s="10"/>
      <c r="E4" s="10"/>
      <c r="F4" s="10"/>
      <c r="G4" s="10"/>
      <c r="H4" s="10"/>
      <c r="I4" s="10"/>
      <c r="J4" s="10"/>
      <c r="K4" s="10"/>
      <c r="L4" s="12" t="s">
        <v>202</v>
      </c>
      <c r="M4" s="12"/>
      <c r="N4" s="12"/>
      <c r="O4" s="12"/>
      <c r="P4" s="12"/>
      <c r="Q4" s="13"/>
      <c r="R4" s="13"/>
      <c r="U4" s="69"/>
    </row>
    <row r="5" spans="1:18" ht="12.75">
      <c r="A5" s="3"/>
      <c r="B5" s="10"/>
      <c r="C5" s="10"/>
      <c r="D5" s="10"/>
      <c r="E5" s="10"/>
      <c r="F5" s="10"/>
      <c r="G5" s="10"/>
      <c r="H5" s="10"/>
      <c r="I5" s="10"/>
      <c r="J5" s="10"/>
      <c r="K5" s="10"/>
      <c r="L5" s="12" t="s">
        <v>66</v>
      </c>
      <c r="M5" s="12"/>
      <c r="N5" s="12"/>
      <c r="O5" s="12"/>
      <c r="P5" s="12"/>
      <c r="Q5" s="10"/>
      <c r="R5" s="10"/>
    </row>
    <row r="6" spans="1:18" ht="12.75">
      <c r="A6" s="50"/>
      <c r="B6" s="10"/>
      <c r="C6" s="10"/>
      <c r="D6" s="10"/>
      <c r="E6" s="431" t="s">
        <v>24</v>
      </c>
      <c r="F6" s="431"/>
      <c r="G6" s="431"/>
      <c r="H6" s="431"/>
      <c r="I6" s="431"/>
      <c r="J6" s="431"/>
      <c r="K6" s="431"/>
      <c r="L6" s="431"/>
      <c r="M6" s="10"/>
      <c r="N6" s="10"/>
      <c r="O6" s="10"/>
      <c r="P6" s="10"/>
      <c r="Q6" s="10"/>
      <c r="R6" s="10"/>
    </row>
    <row r="7" spans="1:18" ht="12.75">
      <c r="A7" s="50"/>
      <c r="B7" s="10"/>
      <c r="C7" s="10"/>
      <c r="D7" s="10"/>
      <c r="E7" s="431" t="s">
        <v>248</v>
      </c>
      <c r="F7" s="431"/>
      <c r="G7" s="431"/>
      <c r="H7" s="431"/>
      <c r="I7" s="431"/>
      <c r="J7" s="431"/>
      <c r="K7" s="431"/>
      <c r="L7" s="431"/>
      <c r="M7" s="10"/>
      <c r="N7" s="10"/>
      <c r="O7" s="10"/>
      <c r="P7" s="10"/>
      <c r="Q7" s="10"/>
      <c r="R7" s="10"/>
    </row>
    <row r="8" spans="1:18" ht="12.75">
      <c r="A8" s="50"/>
      <c r="B8" s="10"/>
      <c r="C8" s="10"/>
      <c r="D8" s="10"/>
      <c r="E8" s="432" t="s">
        <v>200</v>
      </c>
      <c r="F8" s="432"/>
      <c r="G8" s="432"/>
      <c r="H8" s="432"/>
      <c r="I8" s="432"/>
      <c r="J8" s="432"/>
      <c r="K8" s="432"/>
      <c r="L8" s="432"/>
      <c r="M8" s="10"/>
      <c r="N8" s="10"/>
      <c r="O8" s="10"/>
      <c r="P8" s="10"/>
      <c r="Q8" s="10"/>
      <c r="R8" s="10"/>
    </row>
    <row r="9" spans="1:18" ht="12.75">
      <c r="A9" s="5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</row>
    <row r="10" spans="1:18" ht="12.75">
      <c r="A10" s="438" t="s">
        <v>72</v>
      </c>
      <c r="B10" s="438"/>
      <c r="C10" s="438"/>
      <c r="D10" s="438"/>
      <c r="E10" s="438"/>
      <c r="F10" s="438"/>
      <c r="G10" s="438"/>
      <c r="H10" s="438"/>
      <c r="I10" s="438"/>
      <c r="J10" s="438"/>
      <c r="K10" s="438"/>
      <c r="L10" s="438"/>
      <c r="M10" s="438"/>
      <c r="N10" s="438"/>
      <c r="O10" s="438"/>
      <c r="P10" s="438"/>
      <c r="Q10" s="438"/>
      <c r="R10" s="438"/>
    </row>
    <row r="11" spans="1:18" ht="12.7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23" t="s">
        <v>30</v>
      </c>
      <c r="R11" s="11"/>
    </row>
    <row r="12" spans="1:18" ht="25.5">
      <c r="A12" s="36" t="s">
        <v>25</v>
      </c>
      <c r="B12" s="437" t="s">
        <v>26</v>
      </c>
      <c r="C12" s="437"/>
      <c r="D12" s="437"/>
      <c r="E12" s="437"/>
      <c r="F12" s="437"/>
      <c r="G12" s="437"/>
      <c r="H12" s="437" t="s">
        <v>28</v>
      </c>
      <c r="I12" s="437"/>
      <c r="J12" s="439" t="s">
        <v>62</v>
      </c>
      <c r="K12" s="439"/>
      <c r="L12" s="37" t="s">
        <v>63</v>
      </c>
      <c r="M12" s="437" t="s">
        <v>39</v>
      </c>
      <c r="N12" s="437"/>
      <c r="O12" s="437"/>
      <c r="P12" s="305" t="s">
        <v>67</v>
      </c>
      <c r="Q12" s="306"/>
      <c r="R12" s="307"/>
    </row>
    <row r="13" spans="1:18" ht="12.75">
      <c r="A13" s="36">
        <v>1</v>
      </c>
      <c r="B13" s="437">
        <v>2</v>
      </c>
      <c r="C13" s="437"/>
      <c r="D13" s="437"/>
      <c r="E13" s="437"/>
      <c r="F13" s="437"/>
      <c r="G13" s="437"/>
      <c r="H13" s="437">
        <v>3</v>
      </c>
      <c r="I13" s="437"/>
      <c r="J13" s="437">
        <v>4</v>
      </c>
      <c r="K13" s="437"/>
      <c r="L13" s="36">
        <v>5</v>
      </c>
      <c r="M13" s="437">
        <v>6</v>
      </c>
      <c r="N13" s="437"/>
      <c r="O13" s="437"/>
      <c r="P13" s="305">
        <v>7</v>
      </c>
      <c r="Q13" s="306"/>
      <c r="R13" s="307"/>
    </row>
    <row r="14" spans="1:18" ht="49.5" customHeight="1">
      <c r="A14" s="36">
        <v>1</v>
      </c>
      <c r="B14" s="476" t="s">
        <v>174</v>
      </c>
      <c r="C14" s="476"/>
      <c r="D14" s="476"/>
      <c r="E14" s="476"/>
      <c r="F14" s="476"/>
      <c r="G14" s="476"/>
      <c r="H14" s="445" t="s">
        <v>186</v>
      </c>
      <c r="I14" s="445"/>
      <c r="J14" s="446">
        <v>3</v>
      </c>
      <c r="K14" s="446"/>
      <c r="L14" s="65">
        <v>18</v>
      </c>
      <c r="M14" s="443">
        <v>85</v>
      </c>
      <c r="N14" s="443"/>
      <c r="O14" s="443"/>
      <c r="P14" s="313">
        <v>4590</v>
      </c>
      <c r="Q14" s="314"/>
      <c r="R14" s="315"/>
    </row>
    <row r="15" spans="1:18" ht="12.75" customHeight="1">
      <c r="A15" s="447" t="s">
        <v>57</v>
      </c>
      <c r="B15" s="448"/>
      <c r="C15" s="448"/>
      <c r="D15" s="448"/>
      <c r="E15" s="448"/>
      <c r="F15" s="448"/>
      <c r="G15" s="448"/>
      <c r="H15" s="448"/>
      <c r="I15" s="448"/>
      <c r="J15" s="448"/>
      <c r="K15" s="448"/>
      <c r="L15" s="448"/>
      <c r="M15" s="448"/>
      <c r="N15" s="448"/>
      <c r="O15" s="449"/>
      <c r="P15" s="440">
        <f>P14</f>
        <v>4590</v>
      </c>
      <c r="Q15" s="441"/>
      <c r="R15" s="442"/>
    </row>
    <row r="18" spans="1:13" ht="12.75">
      <c r="A18" s="30" t="s">
        <v>190</v>
      </c>
      <c r="B18" s="22"/>
      <c r="C18" s="22"/>
      <c r="D18" s="10"/>
      <c r="E18" s="10"/>
      <c r="F18" s="10"/>
      <c r="G18" s="28"/>
      <c r="H18" s="444">
        <f>P15</f>
        <v>4590</v>
      </c>
      <c r="I18" s="444"/>
      <c r="J18" s="444"/>
      <c r="K18" s="28"/>
      <c r="L18" s="28"/>
      <c r="M18" s="28"/>
    </row>
    <row r="19" spans="1:13" ht="12.75">
      <c r="A19" s="27"/>
      <c r="B19" s="28"/>
      <c r="C19" s="28"/>
      <c r="D19" s="28"/>
      <c r="E19" s="28"/>
      <c r="F19" s="28"/>
      <c r="G19" s="28"/>
      <c r="H19" s="29"/>
      <c r="I19" s="29"/>
      <c r="J19" s="28"/>
      <c r="K19" s="28"/>
      <c r="L19" s="28"/>
      <c r="M19" s="28"/>
    </row>
    <row r="20" spans="1:13" ht="12.75">
      <c r="A20" s="27"/>
      <c r="B20" s="31"/>
      <c r="C20" s="31"/>
      <c r="D20" s="31"/>
      <c r="E20" s="31"/>
      <c r="F20" s="31"/>
      <c r="G20" s="31"/>
      <c r="H20" s="29"/>
      <c r="I20" s="29"/>
      <c r="J20" s="28"/>
      <c r="K20" s="28"/>
      <c r="L20" s="28"/>
      <c r="M20" s="28"/>
    </row>
    <row r="21" spans="1:13" ht="12.75">
      <c r="A21" s="32" t="s">
        <v>97</v>
      </c>
      <c r="B21" s="32"/>
      <c r="C21" s="32"/>
      <c r="D21" s="32"/>
      <c r="E21" s="32"/>
      <c r="F21" s="32"/>
      <c r="G21" s="32"/>
      <c r="H21" s="32"/>
      <c r="I21" s="32"/>
      <c r="J21" s="32"/>
      <c r="K21" s="32" t="s">
        <v>60</v>
      </c>
      <c r="L21" s="32"/>
      <c r="M21" s="32"/>
    </row>
    <row r="22" spans="1:13" ht="12.7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1:13" ht="12.75">
      <c r="A23" s="32" t="s">
        <v>98</v>
      </c>
      <c r="B23" s="10"/>
      <c r="C23" s="10"/>
      <c r="D23" s="10"/>
      <c r="E23" s="10"/>
      <c r="F23" s="10"/>
      <c r="G23" s="10"/>
      <c r="H23" s="32"/>
      <c r="I23" s="32"/>
      <c r="J23" s="32"/>
      <c r="K23" s="10" t="s">
        <v>141</v>
      </c>
      <c r="L23" s="32"/>
      <c r="M23" s="32"/>
    </row>
    <row r="24" spans="1:13" ht="12.75">
      <c r="A24" s="35" t="s">
        <v>61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</sheetData>
  <sheetProtection/>
  <mergeCells count="24">
    <mergeCell ref="B13:G13"/>
    <mergeCell ref="H13:I13"/>
    <mergeCell ref="A2:F3"/>
    <mergeCell ref="L2:R3"/>
    <mergeCell ref="E6:L6"/>
    <mergeCell ref="E7:L7"/>
    <mergeCell ref="E8:L8"/>
    <mergeCell ref="A10:R10"/>
    <mergeCell ref="H18:J18"/>
    <mergeCell ref="A15:O15"/>
    <mergeCell ref="P12:R12"/>
    <mergeCell ref="P14:R14"/>
    <mergeCell ref="M14:O14"/>
    <mergeCell ref="P13:R13"/>
    <mergeCell ref="B14:G14"/>
    <mergeCell ref="H14:I14"/>
    <mergeCell ref="P15:R15"/>
    <mergeCell ref="B12:G12"/>
    <mergeCell ref="J14:K14"/>
    <mergeCell ref="M12:O12"/>
    <mergeCell ref="J12:K12"/>
    <mergeCell ref="M13:O13"/>
    <mergeCell ref="J13:K13"/>
    <mergeCell ref="H12:I12"/>
  </mergeCells>
  <printOptions/>
  <pageMargins left="0.7" right="0.7" top="0.75" bottom="0.75" header="0.3" footer="0.3"/>
  <pageSetup horizontalDpi="600" verticalDpi="600" orientation="portrait" paperSize="9" scale="91" r:id="rId1"/>
  <colBreaks count="1" manualBreakCount="1">
    <brk id="18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1"/>
  </sheetPr>
  <dimension ref="B1:T46"/>
  <sheetViews>
    <sheetView showGridLines="0" view="pageLayout" workbookViewId="0" topLeftCell="A17">
      <selection activeCell="P24" sqref="P24:S24"/>
    </sheetView>
  </sheetViews>
  <sheetFormatPr defaultColWidth="9.00390625" defaultRowHeight="12.75" outlineLevelRow="1"/>
  <cols>
    <col min="1" max="1" width="0.12890625" style="0" customWidth="1"/>
    <col min="2" max="2" width="5.875" style="10" customWidth="1"/>
    <col min="3" max="6" width="4.75390625" style="10" customWidth="1"/>
    <col min="7" max="7" width="7.00390625" style="10" customWidth="1"/>
    <col min="8" max="8" width="4.75390625" style="10" customWidth="1"/>
    <col min="9" max="9" width="3.375" style="10" customWidth="1"/>
    <col min="10" max="10" width="9.625" style="10" customWidth="1"/>
    <col min="11" max="11" width="4.75390625" style="10" customWidth="1"/>
    <col min="12" max="12" width="6.375" style="10" customWidth="1"/>
    <col min="13" max="13" width="6.125" style="10" customWidth="1"/>
    <col min="14" max="18" width="4.75390625" style="10" customWidth="1"/>
    <col min="19" max="19" width="9.625" style="10" customWidth="1"/>
    <col min="20" max="20" width="4.75390625" style="0" customWidth="1"/>
  </cols>
  <sheetData>
    <row r="1" spans="2:19" ht="12.75" customHeight="1">
      <c r="B1" s="3"/>
      <c r="M1" s="12" t="s">
        <v>121</v>
      </c>
      <c r="N1" s="12"/>
      <c r="O1" s="12"/>
      <c r="P1" s="12"/>
      <c r="Q1" s="12"/>
      <c r="R1" s="13"/>
      <c r="S1" s="13"/>
    </row>
    <row r="2" spans="2:19" ht="13.5" customHeight="1">
      <c r="B2" s="429"/>
      <c r="C2" s="429"/>
      <c r="D2" s="429"/>
      <c r="E2" s="429"/>
      <c r="F2" s="429"/>
      <c r="G2" s="429"/>
      <c r="M2" s="430" t="s">
        <v>201</v>
      </c>
      <c r="N2" s="430"/>
      <c r="O2" s="430"/>
      <c r="P2" s="430"/>
      <c r="Q2" s="430"/>
      <c r="R2" s="430"/>
      <c r="S2" s="430"/>
    </row>
    <row r="3" spans="2:19" ht="30" customHeight="1">
      <c r="B3" s="429"/>
      <c r="C3" s="429"/>
      <c r="D3" s="429"/>
      <c r="E3" s="429"/>
      <c r="F3" s="429"/>
      <c r="G3" s="429"/>
      <c r="M3" s="430"/>
      <c r="N3" s="430"/>
      <c r="O3" s="430"/>
      <c r="P3" s="430"/>
      <c r="Q3" s="430"/>
      <c r="R3" s="430"/>
      <c r="S3" s="430"/>
    </row>
    <row r="4" spans="2:19" ht="12.75" customHeight="1">
      <c r="B4" s="3"/>
      <c r="M4" s="12" t="s">
        <v>202</v>
      </c>
      <c r="N4" s="12"/>
      <c r="O4" s="12"/>
      <c r="P4" s="12"/>
      <c r="Q4" s="12"/>
      <c r="R4" s="13"/>
      <c r="S4" s="13"/>
    </row>
    <row r="5" spans="2:17" ht="12.75" customHeight="1">
      <c r="B5" s="3"/>
      <c r="M5" s="12" t="s">
        <v>66</v>
      </c>
      <c r="N5" s="12"/>
      <c r="O5" s="12"/>
      <c r="P5" s="12"/>
      <c r="Q5" s="12"/>
    </row>
    <row r="6" ht="12.75" customHeight="1"/>
    <row r="7" spans="7:14" ht="12.75">
      <c r="G7" s="431" t="s">
        <v>24</v>
      </c>
      <c r="H7" s="431"/>
      <c r="I7" s="431"/>
      <c r="J7" s="431"/>
      <c r="K7" s="431"/>
      <c r="L7" s="431"/>
      <c r="M7" s="431"/>
      <c r="N7" s="431"/>
    </row>
    <row r="8" spans="6:16" ht="12.75">
      <c r="F8" s="431" t="s">
        <v>249</v>
      </c>
      <c r="G8" s="431"/>
      <c r="H8" s="431"/>
      <c r="I8" s="431"/>
      <c r="J8" s="431"/>
      <c r="K8" s="431"/>
      <c r="L8" s="431"/>
      <c r="M8" s="431"/>
      <c r="N8" s="431"/>
      <c r="O8" s="431"/>
      <c r="P8" s="431"/>
    </row>
    <row r="9" spans="6:14" ht="13.5" customHeight="1">
      <c r="F9" s="15"/>
      <c r="G9" s="432" t="s">
        <v>200</v>
      </c>
      <c r="H9" s="432"/>
      <c r="I9" s="432"/>
      <c r="J9" s="432"/>
      <c r="K9" s="432"/>
      <c r="L9" s="432"/>
      <c r="M9" s="432"/>
      <c r="N9" s="432"/>
    </row>
    <row r="11" spans="3:19" ht="12.75" customHeight="1"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</row>
    <row r="12" spans="2:19" ht="10.5" customHeight="1">
      <c r="B12" s="432" t="s">
        <v>101</v>
      </c>
      <c r="C12" s="432"/>
      <c r="D12" s="432"/>
      <c r="E12" s="432"/>
      <c r="F12" s="432"/>
      <c r="G12" s="432"/>
      <c r="H12" s="432"/>
      <c r="I12" s="432"/>
      <c r="J12" s="432"/>
      <c r="K12" s="432"/>
      <c r="L12" s="432"/>
      <c r="M12" s="432"/>
      <c r="N12" s="432"/>
      <c r="O12" s="432"/>
      <c r="P12" s="432"/>
      <c r="Q12" s="432"/>
      <c r="R12" s="432"/>
      <c r="S12" s="432"/>
    </row>
    <row r="13" spans="2:19" s="2" customFormat="1" ht="15" customHeight="1">
      <c r="B13" s="16" t="s">
        <v>25</v>
      </c>
      <c r="C13" s="305" t="s">
        <v>26</v>
      </c>
      <c r="D13" s="306"/>
      <c r="E13" s="306"/>
      <c r="F13" s="306"/>
      <c r="G13" s="306"/>
      <c r="H13" s="306"/>
      <c r="I13" s="307"/>
      <c r="J13" s="305" t="s">
        <v>28</v>
      </c>
      <c r="K13" s="306"/>
      <c r="L13" s="306"/>
      <c r="M13" s="306"/>
      <c r="N13" s="306"/>
      <c r="O13" s="307"/>
      <c r="P13" s="305" t="s">
        <v>27</v>
      </c>
      <c r="Q13" s="306"/>
      <c r="R13" s="306"/>
      <c r="S13" s="307"/>
    </row>
    <row r="14" spans="2:19" s="2" customFormat="1" ht="12" customHeight="1">
      <c r="B14" s="36">
        <v>1</v>
      </c>
      <c r="C14" s="305">
        <v>2</v>
      </c>
      <c r="D14" s="306"/>
      <c r="E14" s="306"/>
      <c r="F14" s="306"/>
      <c r="G14" s="306"/>
      <c r="H14" s="306"/>
      <c r="I14" s="307"/>
      <c r="J14" s="305">
        <v>3</v>
      </c>
      <c r="K14" s="306"/>
      <c r="L14" s="306"/>
      <c r="M14" s="306"/>
      <c r="N14" s="306"/>
      <c r="O14" s="307"/>
      <c r="P14" s="305">
        <v>4</v>
      </c>
      <c r="Q14" s="306"/>
      <c r="R14" s="306"/>
      <c r="S14" s="307"/>
    </row>
    <row r="15" spans="2:19" s="2" customFormat="1" ht="13.5" customHeight="1">
      <c r="B15" s="39">
        <v>1</v>
      </c>
      <c r="C15" s="286" t="s">
        <v>256</v>
      </c>
      <c r="D15" s="287"/>
      <c r="E15" s="287"/>
      <c r="F15" s="287"/>
      <c r="G15" s="287"/>
      <c r="H15" s="287"/>
      <c r="I15" s="288"/>
      <c r="J15" s="289" t="s">
        <v>183</v>
      </c>
      <c r="K15" s="290"/>
      <c r="L15" s="290"/>
      <c r="M15" s="290"/>
      <c r="N15" s="290"/>
      <c r="O15" s="291"/>
      <c r="P15" s="292">
        <v>3060758</v>
      </c>
      <c r="Q15" s="293"/>
      <c r="R15" s="293"/>
      <c r="S15" s="294"/>
    </row>
    <row r="16" spans="2:19" s="2" customFormat="1" ht="13.5" customHeight="1">
      <c r="B16" s="39">
        <v>1</v>
      </c>
      <c r="C16" s="286" t="s">
        <v>257</v>
      </c>
      <c r="D16" s="287"/>
      <c r="E16" s="287"/>
      <c r="F16" s="287"/>
      <c r="G16" s="287"/>
      <c r="H16" s="287"/>
      <c r="I16" s="288"/>
      <c r="J16" s="289" t="s">
        <v>184</v>
      </c>
      <c r="K16" s="290"/>
      <c r="L16" s="290"/>
      <c r="M16" s="290"/>
      <c r="N16" s="290"/>
      <c r="O16" s="291"/>
      <c r="P16" s="292">
        <v>1137813</v>
      </c>
      <c r="Q16" s="293"/>
      <c r="R16" s="293"/>
      <c r="S16" s="294"/>
    </row>
    <row r="17" spans="2:19" s="2" customFormat="1" ht="15" customHeight="1">
      <c r="B17" s="38"/>
      <c r="C17" s="347" t="s">
        <v>103</v>
      </c>
      <c r="D17" s="348"/>
      <c r="E17" s="348"/>
      <c r="F17" s="348"/>
      <c r="G17" s="348"/>
      <c r="H17" s="348"/>
      <c r="I17" s="349"/>
      <c r="J17" s="298"/>
      <c r="K17" s="299"/>
      <c r="L17" s="299"/>
      <c r="M17" s="299"/>
      <c r="N17" s="299"/>
      <c r="O17" s="300"/>
      <c r="P17" s="301">
        <f>P15+P16</f>
        <v>4198571</v>
      </c>
      <c r="Q17" s="302"/>
      <c r="R17" s="302"/>
      <c r="S17" s="303"/>
    </row>
    <row r="19" spans="2:19" ht="15" customHeight="1">
      <c r="B19" s="432" t="s">
        <v>104</v>
      </c>
      <c r="C19" s="432"/>
      <c r="D19" s="432"/>
      <c r="E19" s="432"/>
      <c r="F19" s="432"/>
      <c r="G19" s="432"/>
      <c r="H19" s="432"/>
      <c r="I19" s="432"/>
      <c r="J19" s="432"/>
      <c r="K19" s="432"/>
      <c r="L19" s="432"/>
      <c r="M19" s="432"/>
      <c r="N19" s="432"/>
      <c r="O19" s="432"/>
      <c r="P19" s="432"/>
      <c r="Q19" s="432"/>
      <c r="R19" s="432"/>
      <c r="S19" s="432"/>
    </row>
    <row r="20" spans="3:19" ht="15.75" customHeight="1"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</row>
    <row r="21" spans="2:19" s="2" customFormat="1" ht="15.75" customHeight="1">
      <c r="B21" s="16" t="s">
        <v>25</v>
      </c>
      <c r="C21" s="305" t="s">
        <v>26</v>
      </c>
      <c r="D21" s="306"/>
      <c r="E21" s="306"/>
      <c r="F21" s="306"/>
      <c r="G21" s="306"/>
      <c r="H21" s="306"/>
      <c r="I21" s="307"/>
      <c r="J21" s="305" t="s">
        <v>28</v>
      </c>
      <c r="K21" s="306"/>
      <c r="L21" s="306"/>
      <c r="M21" s="306"/>
      <c r="N21" s="306"/>
      <c r="O21" s="307"/>
      <c r="P21" s="305" t="s">
        <v>27</v>
      </c>
      <c r="Q21" s="306"/>
      <c r="R21" s="306"/>
      <c r="S21" s="307"/>
    </row>
    <row r="22" spans="2:19" s="2" customFormat="1" ht="13.5" customHeight="1">
      <c r="B22" s="36">
        <v>1</v>
      </c>
      <c r="C22" s="305">
        <v>2</v>
      </c>
      <c r="D22" s="306"/>
      <c r="E22" s="306"/>
      <c r="F22" s="306"/>
      <c r="G22" s="306"/>
      <c r="H22" s="306"/>
      <c r="I22" s="307"/>
      <c r="J22" s="305">
        <v>3</v>
      </c>
      <c r="K22" s="306"/>
      <c r="L22" s="306"/>
      <c r="M22" s="306"/>
      <c r="N22" s="306"/>
      <c r="O22" s="307"/>
      <c r="P22" s="305">
        <v>4</v>
      </c>
      <c r="Q22" s="306"/>
      <c r="R22" s="306"/>
      <c r="S22" s="307"/>
    </row>
    <row r="23" spans="2:19" s="2" customFormat="1" ht="31.5" customHeight="1">
      <c r="B23" s="36">
        <v>1</v>
      </c>
      <c r="C23" s="295" t="s">
        <v>258</v>
      </c>
      <c r="D23" s="296"/>
      <c r="E23" s="296"/>
      <c r="F23" s="296"/>
      <c r="G23" s="296"/>
      <c r="H23" s="296"/>
      <c r="I23" s="297"/>
      <c r="J23" s="289" t="s">
        <v>260</v>
      </c>
      <c r="K23" s="290"/>
      <c r="L23" s="290"/>
      <c r="M23" s="290"/>
      <c r="N23" s="290"/>
      <c r="O23" s="291"/>
      <c r="P23" s="292">
        <v>924349</v>
      </c>
      <c r="Q23" s="293"/>
      <c r="R23" s="293"/>
      <c r="S23" s="294"/>
    </row>
    <row r="24" spans="2:19" s="2" customFormat="1" ht="25.5" customHeight="1">
      <c r="B24" s="36">
        <v>1</v>
      </c>
      <c r="C24" s="295" t="s">
        <v>259</v>
      </c>
      <c r="D24" s="296"/>
      <c r="E24" s="296"/>
      <c r="F24" s="296"/>
      <c r="G24" s="296"/>
      <c r="H24" s="296"/>
      <c r="I24" s="297"/>
      <c r="J24" s="289" t="s">
        <v>261</v>
      </c>
      <c r="K24" s="290"/>
      <c r="L24" s="290"/>
      <c r="M24" s="290"/>
      <c r="N24" s="290"/>
      <c r="O24" s="291"/>
      <c r="P24" s="292">
        <v>343619</v>
      </c>
      <c r="Q24" s="293"/>
      <c r="R24" s="293"/>
      <c r="S24" s="294"/>
    </row>
    <row r="25" spans="2:19" s="2" customFormat="1" ht="15" customHeight="1">
      <c r="B25" s="38"/>
      <c r="C25" s="347" t="s">
        <v>103</v>
      </c>
      <c r="D25" s="348"/>
      <c r="E25" s="348"/>
      <c r="F25" s="348"/>
      <c r="G25" s="348"/>
      <c r="H25" s="348"/>
      <c r="I25" s="349"/>
      <c r="J25" s="298"/>
      <c r="K25" s="299"/>
      <c r="L25" s="299"/>
      <c r="M25" s="299"/>
      <c r="N25" s="299"/>
      <c r="O25" s="300"/>
      <c r="P25" s="301">
        <f>P23+P24</f>
        <v>1267968</v>
      </c>
      <c r="Q25" s="302"/>
      <c r="R25" s="302"/>
      <c r="S25" s="303"/>
    </row>
    <row r="26" spans="2:19" ht="15" customHeight="1">
      <c r="B26" s="19"/>
      <c r="C26" s="20"/>
      <c r="D26" s="20"/>
      <c r="E26" s="20"/>
      <c r="F26" s="20"/>
      <c r="G26" s="20"/>
      <c r="H26" s="20"/>
      <c r="I26" s="20"/>
      <c r="J26" s="22"/>
      <c r="K26" s="22"/>
      <c r="L26" s="22"/>
      <c r="M26" s="22"/>
      <c r="N26" s="22"/>
      <c r="O26" s="22"/>
      <c r="P26" s="21"/>
      <c r="Q26" s="22"/>
      <c r="R26" s="22"/>
      <c r="S26" s="22"/>
    </row>
    <row r="27" spans="2:19" s="2" customFormat="1" ht="15" customHeight="1" hidden="1" outlineLevel="1">
      <c r="B27" s="60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26"/>
      <c r="Q27" s="26"/>
      <c r="R27" s="26"/>
      <c r="S27" s="26"/>
    </row>
    <row r="28" spans="2:19" s="2" customFormat="1" ht="15" customHeight="1" hidden="1" outlineLevel="1">
      <c r="B28" s="438" t="s">
        <v>142</v>
      </c>
      <c r="C28" s="438"/>
      <c r="D28" s="438"/>
      <c r="E28" s="438"/>
      <c r="F28" s="438"/>
      <c r="G28" s="438"/>
      <c r="H28" s="438"/>
      <c r="I28" s="438"/>
      <c r="J28" s="438"/>
      <c r="K28" s="438"/>
      <c r="L28" s="438"/>
      <c r="M28" s="438"/>
      <c r="N28" s="438"/>
      <c r="O28" s="438"/>
      <c r="P28" s="438"/>
      <c r="Q28" s="438"/>
      <c r="R28" s="438"/>
      <c r="S28" s="438"/>
    </row>
    <row r="29" spans="2:19" s="2" customFormat="1" ht="15" customHeight="1" hidden="1" outlineLevel="1"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5"/>
      <c r="Q29" s="41"/>
      <c r="R29" s="23"/>
      <c r="S29" s="23"/>
    </row>
    <row r="30" spans="2:19" s="2" customFormat="1" ht="15" customHeight="1" hidden="1" outlineLevel="1">
      <c r="B30" s="36" t="s">
        <v>25</v>
      </c>
      <c r="C30" s="305" t="s">
        <v>26</v>
      </c>
      <c r="D30" s="306"/>
      <c r="E30" s="306"/>
      <c r="F30" s="306"/>
      <c r="G30" s="306"/>
      <c r="H30" s="306"/>
      <c r="I30" s="307"/>
      <c r="J30" s="305" t="s">
        <v>28</v>
      </c>
      <c r="K30" s="307"/>
      <c r="L30" s="305" t="s">
        <v>125</v>
      </c>
      <c r="M30" s="306"/>
      <c r="N30" s="306"/>
      <c r="O30" s="306"/>
      <c r="P30" s="306"/>
      <c r="Q30" s="306"/>
      <c r="R30" s="306"/>
      <c r="S30" s="307"/>
    </row>
    <row r="31" spans="2:19" s="2" customFormat="1" ht="15" customHeight="1" hidden="1" outlineLevel="1">
      <c r="B31" s="36">
        <v>1</v>
      </c>
      <c r="C31" s="305">
        <v>2</v>
      </c>
      <c r="D31" s="306"/>
      <c r="E31" s="306"/>
      <c r="F31" s="306"/>
      <c r="G31" s="306"/>
      <c r="H31" s="306"/>
      <c r="I31" s="307"/>
      <c r="J31" s="305">
        <v>3</v>
      </c>
      <c r="K31" s="307"/>
      <c r="L31" s="305">
        <v>4</v>
      </c>
      <c r="M31" s="306"/>
      <c r="N31" s="306"/>
      <c r="O31" s="306"/>
      <c r="P31" s="306"/>
      <c r="Q31" s="306"/>
      <c r="R31" s="306"/>
      <c r="S31" s="307"/>
    </row>
    <row r="32" spans="2:19" s="2" customFormat="1" ht="15" customHeight="1" hidden="1" outlineLevel="1">
      <c r="B32" s="36">
        <v>1</v>
      </c>
      <c r="C32" s="295" t="s">
        <v>143</v>
      </c>
      <c r="D32" s="296"/>
      <c r="E32" s="296"/>
      <c r="F32" s="296"/>
      <c r="G32" s="296"/>
      <c r="H32" s="296"/>
      <c r="I32" s="297"/>
      <c r="J32" s="418" t="s">
        <v>262</v>
      </c>
      <c r="K32" s="419"/>
      <c r="L32" s="501">
        <v>0</v>
      </c>
      <c r="M32" s="502"/>
      <c r="N32" s="502"/>
      <c r="O32" s="502"/>
      <c r="P32" s="502"/>
      <c r="Q32" s="502"/>
      <c r="R32" s="502"/>
      <c r="S32" s="503"/>
    </row>
    <row r="33" spans="2:19" s="2" customFormat="1" ht="15" customHeight="1" hidden="1" outlineLevel="1">
      <c r="B33" s="36"/>
      <c r="C33" s="447" t="s">
        <v>57</v>
      </c>
      <c r="D33" s="448"/>
      <c r="E33" s="448"/>
      <c r="F33" s="448"/>
      <c r="G33" s="448"/>
      <c r="H33" s="448"/>
      <c r="I33" s="448"/>
      <c r="J33" s="448"/>
      <c r="K33" s="448"/>
      <c r="L33" s="355">
        <f>L32</f>
        <v>0</v>
      </c>
      <c r="M33" s="355"/>
      <c r="N33" s="355"/>
      <c r="O33" s="355"/>
      <c r="P33" s="355"/>
      <c r="Q33" s="355"/>
      <c r="R33" s="355"/>
      <c r="S33" s="356"/>
    </row>
    <row r="34" spans="2:20" s="2" customFormat="1" ht="15" customHeight="1" hidden="1" outlineLevel="1">
      <c r="B34" s="19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1"/>
      <c r="Q34" s="22"/>
      <c r="R34" s="22"/>
      <c r="S34" s="22"/>
      <c r="T34" s="9"/>
    </row>
    <row r="35" spans="2:19" ht="12.75" customHeight="1" collapsed="1">
      <c r="B35" s="27"/>
      <c r="C35" s="28"/>
      <c r="D35" s="28"/>
      <c r="E35" s="28"/>
      <c r="F35" s="28"/>
      <c r="G35" s="28"/>
      <c r="H35" s="28"/>
      <c r="I35" s="29"/>
      <c r="J35" s="29"/>
      <c r="K35" s="28"/>
      <c r="L35" s="28"/>
      <c r="M35" s="28"/>
      <c r="N35" s="28"/>
      <c r="O35" s="28"/>
      <c r="P35" s="28"/>
      <c r="Q35" s="22"/>
      <c r="R35" s="22"/>
      <c r="S35" s="22"/>
    </row>
    <row r="36" spans="2:19" ht="12.75">
      <c r="B36" s="30" t="s">
        <v>190</v>
      </c>
      <c r="C36" s="22"/>
      <c r="D36" s="22"/>
      <c r="H36" s="28"/>
      <c r="I36" s="444">
        <f>P25+P17+L33</f>
        <v>5466539</v>
      </c>
      <c r="J36" s="444"/>
      <c r="K36" s="444"/>
      <c r="L36" s="28"/>
      <c r="M36" s="28"/>
      <c r="N36" s="28"/>
      <c r="O36" s="28"/>
      <c r="P36" s="28"/>
      <c r="Q36" s="22"/>
      <c r="R36" s="22"/>
      <c r="S36" s="22"/>
    </row>
    <row r="37" spans="2:19" ht="12.75">
      <c r="B37" s="27"/>
      <c r="C37" s="28"/>
      <c r="D37" s="28"/>
      <c r="E37" s="28"/>
      <c r="F37" s="28"/>
      <c r="G37" s="28"/>
      <c r="H37" s="28"/>
      <c r="I37" s="29"/>
      <c r="J37" s="29"/>
      <c r="K37" s="28"/>
      <c r="L37" s="28"/>
      <c r="M37" s="28"/>
      <c r="N37" s="28"/>
      <c r="O37" s="28"/>
      <c r="P37" s="28"/>
      <c r="Q37" s="22"/>
      <c r="R37" s="22"/>
      <c r="S37" s="22"/>
    </row>
    <row r="38" spans="2:19" ht="12.75">
      <c r="B38" s="27"/>
      <c r="C38" s="31"/>
      <c r="D38" s="31"/>
      <c r="E38" s="31"/>
      <c r="F38" s="31"/>
      <c r="G38" s="31"/>
      <c r="H38" s="31"/>
      <c r="I38" s="29"/>
      <c r="J38" s="29"/>
      <c r="K38" s="28"/>
      <c r="L38" s="28"/>
      <c r="M38" s="28"/>
      <c r="N38" s="28"/>
      <c r="O38" s="28"/>
      <c r="P38" s="28"/>
      <c r="Q38" s="22"/>
      <c r="R38" s="22"/>
      <c r="S38" s="22"/>
    </row>
    <row r="39" spans="2:19" ht="15">
      <c r="B39" s="32" t="s">
        <v>97</v>
      </c>
      <c r="C39" s="32"/>
      <c r="D39" s="32"/>
      <c r="E39" s="32"/>
      <c r="F39" s="32"/>
      <c r="G39" s="32"/>
      <c r="H39" s="32"/>
      <c r="I39" s="32"/>
      <c r="J39" s="32"/>
      <c r="K39" s="32"/>
      <c r="L39" s="32" t="s">
        <v>60</v>
      </c>
      <c r="M39" s="32"/>
      <c r="N39" s="32"/>
      <c r="O39" s="33"/>
      <c r="P39" s="34"/>
      <c r="Q39" s="34"/>
      <c r="R39" s="22"/>
      <c r="S39" s="22"/>
    </row>
    <row r="40" spans="15:19" ht="12.75">
      <c r="O40" s="22"/>
      <c r="P40" s="22"/>
      <c r="Q40" s="22"/>
      <c r="R40" s="22"/>
      <c r="S40" s="22"/>
    </row>
    <row r="41" spans="2:14" ht="12.75">
      <c r="B41" s="32" t="s">
        <v>98</v>
      </c>
      <c r="I41" s="32"/>
      <c r="J41" s="32"/>
      <c r="K41" s="32"/>
      <c r="L41" s="10" t="s">
        <v>141</v>
      </c>
      <c r="M41" s="32"/>
      <c r="N41" s="32"/>
    </row>
    <row r="42" spans="2:18" ht="12.75">
      <c r="B42" s="35" t="s">
        <v>61</v>
      </c>
      <c r="O42" s="32"/>
      <c r="P42" s="32"/>
      <c r="Q42" s="32"/>
      <c r="R42" s="32"/>
    </row>
    <row r="43" spans="2:14" ht="15">
      <c r="B43" s="27"/>
      <c r="C43" s="31"/>
      <c r="D43" s="31"/>
      <c r="E43" s="31"/>
      <c r="F43" s="31"/>
      <c r="G43" s="31"/>
      <c r="H43" s="31"/>
      <c r="I43" s="29"/>
      <c r="J43" s="29"/>
      <c r="K43" s="28"/>
      <c r="L43" s="28"/>
      <c r="M43" s="34"/>
      <c r="N43" s="34"/>
    </row>
    <row r="46" spans="15:19" ht="15">
      <c r="O46" s="34"/>
      <c r="P46" s="34"/>
      <c r="Q46" s="34"/>
      <c r="R46" s="34"/>
      <c r="S46" s="22"/>
    </row>
  </sheetData>
  <sheetProtection/>
  <mergeCells count="50">
    <mergeCell ref="C33:K33"/>
    <mergeCell ref="L33:S33"/>
    <mergeCell ref="L30:S30"/>
    <mergeCell ref="C31:I31"/>
    <mergeCell ref="J31:K31"/>
    <mergeCell ref="L31:S31"/>
    <mergeCell ref="C32:I32"/>
    <mergeCell ref="J32:K32"/>
    <mergeCell ref="L32:S32"/>
    <mergeCell ref="C21:I21"/>
    <mergeCell ref="J21:O21"/>
    <mergeCell ref="P21:S21"/>
    <mergeCell ref="I36:K36"/>
    <mergeCell ref="B28:S28"/>
    <mergeCell ref="C30:I30"/>
    <mergeCell ref="J30:K30"/>
    <mergeCell ref="C25:I25"/>
    <mergeCell ref="J25:O25"/>
    <mergeCell ref="P25:S25"/>
    <mergeCell ref="P22:S22"/>
    <mergeCell ref="C23:I23"/>
    <mergeCell ref="J23:O23"/>
    <mergeCell ref="P23:S23"/>
    <mergeCell ref="C22:I22"/>
    <mergeCell ref="J22:O22"/>
    <mergeCell ref="C14:I14"/>
    <mergeCell ref="J14:O14"/>
    <mergeCell ref="P14:S14"/>
    <mergeCell ref="C15:I15"/>
    <mergeCell ref="J15:O15"/>
    <mergeCell ref="P15:S15"/>
    <mergeCell ref="B2:G3"/>
    <mergeCell ref="G7:N7"/>
    <mergeCell ref="G9:N9"/>
    <mergeCell ref="C13:I13"/>
    <mergeCell ref="J13:O13"/>
    <mergeCell ref="B12:S12"/>
    <mergeCell ref="P13:S13"/>
    <mergeCell ref="F8:P8"/>
    <mergeCell ref="M2:S3"/>
    <mergeCell ref="C16:I16"/>
    <mergeCell ref="J16:O16"/>
    <mergeCell ref="P16:S16"/>
    <mergeCell ref="C24:I24"/>
    <mergeCell ref="J24:O24"/>
    <mergeCell ref="P24:S24"/>
    <mergeCell ref="B19:S19"/>
    <mergeCell ref="C17:I17"/>
    <mergeCell ref="J17:O17"/>
    <mergeCell ref="P17:S17"/>
  </mergeCells>
  <printOptions/>
  <pageMargins left="0.5905511811023623" right="0" top="0.1968503937007874" bottom="0" header="0" footer="0"/>
  <pageSetup fitToWidth="2" horizontalDpi="600" verticalDpi="600" orientation="portrait" paperSize="9" scale="96" r:id="rId1"/>
  <colBreaks count="1" manualBreakCount="1">
    <brk id="19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1"/>
  </sheetPr>
  <dimension ref="A1:Y42"/>
  <sheetViews>
    <sheetView showGridLines="0" zoomScalePageLayoutView="0" workbookViewId="0" topLeftCell="A13">
      <selection activeCell="W13" sqref="W13"/>
    </sheetView>
  </sheetViews>
  <sheetFormatPr defaultColWidth="9.00390625" defaultRowHeight="12.75"/>
  <cols>
    <col min="1" max="1" width="1.00390625" style="0" customWidth="1"/>
    <col min="2" max="2" width="5.875" style="10" customWidth="1"/>
    <col min="3" max="6" width="4.75390625" style="10" customWidth="1"/>
    <col min="7" max="7" width="7.00390625" style="10" customWidth="1"/>
    <col min="8" max="8" width="4.75390625" style="10" customWidth="1"/>
    <col min="9" max="9" width="3.375" style="10" customWidth="1"/>
    <col min="10" max="10" width="9.625" style="10" customWidth="1"/>
    <col min="11" max="11" width="4.75390625" style="10" customWidth="1"/>
    <col min="12" max="12" width="6.375" style="10" customWidth="1"/>
    <col min="13" max="13" width="6.125" style="10" customWidth="1"/>
    <col min="14" max="18" width="4.75390625" style="10" customWidth="1"/>
    <col min="19" max="19" width="9.625" style="10" customWidth="1"/>
    <col min="20" max="20" width="4.75390625" style="0" customWidth="1"/>
  </cols>
  <sheetData>
    <row r="1" spans="2:19" ht="12.75" customHeight="1">
      <c r="B1" s="3"/>
      <c r="M1" s="12" t="s">
        <v>121</v>
      </c>
      <c r="N1" s="12"/>
      <c r="O1" s="12"/>
      <c r="P1" s="12"/>
      <c r="Q1" s="12"/>
      <c r="R1" s="13"/>
      <c r="S1" s="13"/>
    </row>
    <row r="2" spans="2:19" ht="13.5" customHeight="1">
      <c r="B2" s="429"/>
      <c r="C2" s="429"/>
      <c r="D2" s="429"/>
      <c r="E2" s="429"/>
      <c r="F2" s="429"/>
      <c r="G2" s="429"/>
      <c r="M2" s="430" t="s">
        <v>201</v>
      </c>
      <c r="N2" s="430"/>
      <c r="O2" s="430"/>
      <c r="P2" s="430"/>
      <c r="Q2" s="430"/>
      <c r="R2" s="430"/>
      <c r="S2" s="430"/>
    </row>
    <row r="3" spans="2:19" ht="12.75" customHeight="1">
      <c r="B3" s="429"/>
      <c r="C3" s="429"/>
      <c r="D3" s="429"/>
      <c r="E3" s="429"/>
      <c r="F3" s="429"/>
      <c r="G3" s="429"/>
      <c r="M3" s="430"/>
      <c r="N3" s="430"/>
      <c r="O3" s="430"/>
      <c r="P3" s="430"/>
      <c r="Q3" s="430"/>
      <c r="R3" s="430"/>
      <c r="S3" s="430"/>
    </row>
    <row r="4" spans="2:19" ht="12.75" customHeight="1">
      <c r="B4" s="3"/>
      <c r="M4" s="12" t="s">
        <v>202</v>
      </c>
      <c r="N4" s="12"/>
      <c r="O4" s="12"/>
      <c r="P4" s="12"/>
      <c r="Q4" s="12"/>
      <c r="R4" s="13"/>
      <c r="S4" s="13"/>
    </row>
    <row r="5" spans="2:17" ht="12.75" customHeight="1">
      <c r="B5" s="3"/>
      <c r="M5" s="12" t="s">
        <v>66</v>
      </c>
      <c r="N5" s="12"/>
      <c r="O5" s="12"/>
      <c r="P5" s="12"/>
      <c r="Q5" s="12"/>
    </row>
    <row r="6" ht="12.75" customHeight="1"/>
    <row r="7" spans="7:14" ht="12.75">
      <c r="G7" s="431" t="s">
        <v>24</v>
      </c>
      <c r="H7" s="431"/>
      <c r="I7" s="431"/>
      <c r="J7" s="431"/>
      <c r="K7" s="431"/>
      <c r="L7" s="431"/>
      <c r="M7" s="431"/>
      <c r="N7" s="431"/>
    </row>
    <row r="8" spans="7:14" ht="12.75">
      <c r="G8" s="14" t="s">
        <v>250</v>
      </c>
      <c r="H8" s="14"/>
      <c r="I8" s="14"/>
      <c r="J8" s="14"/>
      <c r="K8" s="14"/>
      <c r="L8" s="14"/>
      <c r="M8" s="14"/>
      <c r="N8" s="14"/>
    </row>
    <row r="9" spans="6:14" ht="13.5" customHeight="1">
      <c r="F9" s="15"/>
      <c r="G9" s="432" t="s">
        <v>200</v>
      </c>
      <c r="H9" s="432"/>
      <c r="I9" s="432"/>
      <c r="J9" s="432"/>
      <c r="K9" s="432"/>
      <c r="L9" s="432"/>
      <c r="M9" s="432"/>
      <c r="N9" s="432"/>
    </row>
    <row r="11" spans="2:19" ht="12.75">
      <c r="B11" s="438" t="s">
        <v>69</v>
      </c>
      <c r="C11" s="438"/>
      <c r="D11" s="438"/>
      <c r="E11" s="438"/>
      <c r="F11" s="438"/>
      <c r="G11" s="438"/>
      <c r="H11" s="438"/>
      <c r="I11" s="438"/>
      <c r="J11" s="438"/>
      <c r="K11" s="438"/>
      <c r="L11" s="438"/>
      <c r="M11" s="438"/>
      <c r="N11" s="438"/>
      <c r="O11" s="438"/>
      <c r="P11" s="438"/>
      <c r="Q11" s="438"/>
      <c r="R11" s="438"/>
      <c r="S11" s="438"/>
    </row>
    <row r="12" spans="2:19" ht="9" customHeight="1"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</row>
    <row r="13" spans="2:19" ht="12" customHeight="1">
      <c r="B13" s="16" t="s">
        <v>25</v>
      </c>
      <c r="C13" s="305" t="s">
        <v>26</v>
      </c>
      <c r="D13" s="306"/>
      <c r="E13" s="306"/>
      <c r="F13" s="306"/>
      <c r="G13" s="306"/>
      <c r="H13" s="306"/>
      <c r="I13" s="306"/>
      <c r="J13" s="437" t="s">
        <v>28</v>
      </c>
      <c r="K13" s="437"/>
      <c r="L13" s="305" t="s">
        <v>125</v>
      </c>
      <c r="M13" s="306"/>
      <c r="N13" s="306"/>
      <c r="O13" s="306"/>
      <c r="P13" s="306"/>
      <c r="Q13" s="306"/>
      <c r="R13" s="306"/>
      <c r="S13" s="307"/>
    </row>
    <row r="14" spans="2:19" ht="12.75">
      <c r="B14" s="16">
        <v>1</v>
      </c>
      <c r="C14" s="305">
        <v>2</v>
      </c>
      <c r="D14" s="306"/>
      <c r="E14" s="306"/>
      <c r="F14" s="306"/>
      <c r="G14" s="306"/>
      <c r="H14" s="306"/>
      <c r="I14" s="306"/>
      <c r="J14" s="437">
        <v>3</v>
      </c>
      <c r="K14" s="437"/>
      <c r="L14" s="305">
        <v>4</v>
      </c>
      <c r="M14" s="306"/>
      <c r="N14" s="306"/>
      <c r="O14" s="306"/>
      <c r="P14" s="306"/>
      <c r="Q14" s="306"/>
      <c r="R14" s="306"/>
      <c r="S14" s="307"/>
    </row>
    <row r="15" spans="2:25" ht="12" customHeight="1">
      <c r="B15" s="17">
        <v>1</v>
      </c>
      <c r="C15" s="305" t="s">
        <v>127</v>
      </c>
      <c r="D15" s="306"/>
      <c r="E15" s="306"/>
      <c r="F15" s="306"/>
      <c r="G15" s="306"/>
      <c r="H15" s="306"/>
      <c r="I15" s="306"/>
      <c r="J15" s="507">
        <v>55.56</v>
      </c>
      <c r="K15" s="507"/>
      <c r="L15" s="504"/>
      <c r="M15" s="505"/>
      <c r="N15" s="505"/>
      <c r="O15" s="505"/>
      <c r="P15" s="505"/>
      <c r="Q15" s="505"/>
      <c r="R15" s="505"/>
      <c r="S15" s="506"/>
      <c r="W15" s="479"/>
      <c r="X15" s="479"/>
      <c r="Y15" s="479"/>
    </row>
    <row r="16" spans="2:19" ht="12.75" customHeight="1">
      <c r="B16" s="18"/>
      <c r="C16" s="480" t="s">
        <v>57</v>
      </c>
      <c r="D16" s="480"/>
      <c r="E16" s="480"/>
      <c r="F16" s="480"/>
      <c r="G16" s="480"/>
      <c r="H16" s="480"/>
      <c r="I16" s="480"/>
      <c r="J16" s="480"/>
      <c r="K16" s="480"/>
      <c r="L16" s="302"/>
      <c r="M16" s="302"/>
      <c r="N16" s="302"/>
      <c r="O16" s="302"/>
      <c r="P16" s="302"/>
      <c r="Q16" s="302"/>
      <c r="R16" s="302"/>
      <c r="S16" s="303"/>
    </row>
    <row r="17" spans="2:19" ht="12.75" customHeight="1">
      <c r="B17" s="24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6"/>
      <c r="R17" s="26"/>
      <c r="S17" s="26"/>
    </row>
    <row r="18" spans="2:19" ht="14.25" customHeight="1">
      <c r="B18" s="438" t="s">
        <v>71</v>
      </c>
      <c r="C18" s="438"/>
      <c r="D18" s="438"/>
      <c r="E18" s="438"/>
      <c r="F18" s="438"/>
      <c r="G18" s="438"/>
      <c r="H18" s="438"/>
      <c r="I18" s="438"/>
      <c r="J18" s="438"/>
      <c r="K18" s="438"/>
      <c r="L18" s="438"/>
      <c r="M18" s="438"/>
      <c r="N18" s="438"/>
      <c r="O18" s="438"/>
      <c r="P18" s="438"/>
      <c r="Q18" s="438"/>
      <c r="R18" s="438"/>
      <c r="S18" s="438"/>
    </row>
    <row r="19" spans="2:19" s="10" customFormat="1" ht="14.25" customHeight="1"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</row>
    <row r="20" spans="2:19" ht="12" customHeight="1">
      <c r="B20" s="16" t="s">
        <v>25</v>
      </c>
      <c r="C20" s="305" t="s">
        <v>26</v>
      </c>
      <c r="D20" s="306"/>
      <c r="E20" s="306"/>
      <c r="F20" s="306"/>
      <c r="G20" s="306"/>
      <c r="H20" s="306"/>
      <c r="I20" s="306"/>
      <c r="J20" s="437" t="s">
        <v>28</v>
      </c>
      <c r="K20" s="437"/>
      <c r="L20" s="305" t="s">
        <v>125</v>
      </c>
      <c r="M20" s="306"/>
      <c r="N20" s="306"/>
      <c r="O20" s="306"/>
      <c r="P20" s="306"/>
      <c r="Q20" s="306"/>
      <c r="R20" s="306"/>
      <c r="S20" s="307"/>
    </row>
    <row r="21" spans="2:19" ht="12.75">
      <c r="B21" s="16">
        <v>1</v>
      </c>
      <c r="C21" s="305">
        <v>2</v>
      </c>
      <c r="D21" s="306"/>
      <c r="E21" s="306"/>
      <c r="F21" s="306"/>
      <c r="G21" s="306"/>
      <c r="H21" s="306"/>
      <c r="I21" s="306"/>
      <c r="J21" s="437">
        <v>3</v>
      </c>
      <c r="K21" s="437"/>
      <c r="L21" s="305">
        <v>4</v>
      </c>
      <c r="M21" s="306"/>
      <c r="N21" s="306"/>
      <c r="O21" s="306"/>
      <c r="P21" s="306"/>
      <c r="Q21" s="306"/>
      <c r="R21" s="306"/>
      <c r="S21" s="307"/>
    </row>
    <row r="22" spans="2:25" ht="12" customHeight="1">
      <c r="B22" s="17">
        <v>1</v>
      </c>
      <c r="C22" s="305" t="s">
        <v>127</v>
      </c>
      <c r="D22" s="306"/>
      <c r="E22" s="306"/>
      <c r="F22" s="306"/>
      <c r="G22" s="306"/>
      <c r="H22" s="306"/>
      <c r="I22" s="306"/>
      <c r="J22" s="437">
        <v>58</v>
      </c>
      <c r="K22" s="437"/>
      <c r="L22" s="504"/>
      <c r="M22" s="505"/>
      <c r="N22" s="505"/>
      <c r="O22" s="505"/>
      <c r="P22" s="505"/>
      <c r="Q22" s="505"/>
      <c r="R22" s="505"/>
      <c r="S22" s="506"/>
      <c r="W22" s="479"/>
      <c r="X22" s="479"/>
      <c r="Y22" s="479"/>
    </row>
    <row r="23" spans="2:19" ht="12.75" customHeight="1">
      <c r="B23" s="18"/>
      <c r="C23" s="480" t="s">
        <v>57</v>
      </c>
      <c r="D23" s="480"/>
      <c r="E23" s="480"/>
      <c r="F23" s="480"/>
      <c r="G23" s="480"/>
      <c r="H23" s="480"/>
      <c r="I23" s="480"/>
      <c r="J23" s="480"/>
      <c r="K23" s="480"/>
      <c r="L23" s="302">
        <f>L22</f>
        <v>0</v>
      </c>
      <c r="M23" s="302"/>
      <c r="N23" s="302"/>
      <c r="O23" s="302"/>
      <c r="P23" s="302"/>
      <c r="Q23" s="302"/>
      <c r="R23" s="302"/>
      <c r="S23" s="303"/>
    </row>
    <row r="24" spans="2:19" ht="12.75" customHeight="1">
      <c r="B24" s="24"/>
      <c r="C24" s="25"/>
      <c r="D24" s="25"/>
      <c r="E24" s="25"/>
      <c r="F24" s="25"/>
      <c r="G24" s="25"/>
      <c r="H24" s="25"/>
      <c r="I24" s="25"/>
      <c r="J24" s="25"/>
      <c r="K24" s="25"/>
      <c r="L24" s="26"/>
      <c r="M24" s="26"/>
      <c r="N24" s="26"/>
      <c r="O24" s="26"/>
      <c r="P24" s="26"/>
      <c r="Q24" s="26"/>
      <c r="R24" s="26"/>
      <c r="S24" s="26"/>
    </row>
    <row r="25" spans="2:19" ht="14.25" customHeight="1">
      <c r="B25" s="432" t="s">
        <v>106</v>
      </c>
      <c r="C25" s="432"/>
      <c r="D25" s="432"/>
      <c r="E25" s="432"/>
      <c r="F25" s="432"/>
      <c r="G25" s="432"/>
      <c r="H25" s="432"/>
      <c r="I25" s="432"/>
      <c r="J25" s="432"/>
      <c r="K25" s="432"/>
      <c r="L25" s="432"/>
      <c r="M25" s="432"/>
      <c r="N25" s="432"/>
      <c r="O25" s="432"/>
      <c r="P25" s="432"/>
      <c r="Q25" s="432"/>
      <c r="R25" s="432"/>
      <c r="S25" s="432"/>
    </row>
    <row r="26" spans="17:20" ht="11.25" customHeight="1">
      <c r="Q26" s="23"/>
      <c r="T26" s="8"/>
    </row>
    <row r="27" spans="2:19" ht="12" customHeight="1">
      <c r="B27" s="16" t="s">
        <v>25</v>
      </c>
      <c r="C27" s="305" t="s">
        <v>26</v>
      </c>
      <c r="D27" s="306"/>
      <c r="E27" s="306"/>
      <c r="F27" s="306"/>
      <c r="G27" s="306"/>
      <c r="H27" s="306"/>
      <c r="I27" s="306"/>
      <c r="J27" s="437" t="s">
        <v>28</v>
      </c>
      <c r="K27" s="437"/>
      <c r="L27" s="305" t="s">
        <v>125</v>
      </c>
      <c r="M27" s="306"/>
      <c r="N27" s="306"/>
      <c r="O27" s="306"/>
      <c r="P27" s="306"/>
      <c r="Q27" s="306"/>
      <c r="R27" s="306"/>
      <c r="S27" s="307"/>
    </row>
    <row r="28" spans="2:19" ht="12.75">
      <c r="B28" s="16">
        <v>1</v>
      </c>
      <c r="C28" s="305">
        <v>2</v>
      </c>
      <c r="D28" s="306"/>
      <c r="E28" s="306"/>
      <c r="F28" s="306"/>
      <c r="G28" s="306"/>
      <c r="H28" s="306"/>
      <c r="I28" s="306"/>
      <c r="J28" s="437">
        <v>3</v>
      </c>
      <c r="K28" s="437"/>
      <c r="L28" s="305">
        <v>4</v>
      </c>
      <c r="M28" s="306"/>
      <c r="N28" s="306"/>
      <c r="O28" s="306"/>
      <c r="P28" s="306"/>
      <c r="Q28" s="306"/>
      <c r="R28" s="306"/>
      <c r="S28" s="307"/>
    </row>
    <row r="29" spans="2:25" ht="12" customHeight="1">
      <c r="B29" s="17">
        <v>1</v>
      </c>
      <c r="C29" s="305" t="s">
        <v>127</v>
      </c>
      <c r="D29" s="306"/>
      <c r="E29" s="306"/>
      <c r="F29" s="306"/>
      <c r="G29" s="306"/>
      <c r="H29" s="306"/>
      <c r="I29" s="306"/>
      <c r="J29" s="437">
        <v>59</v>
      </c>
      <c r="K29" s="437"/>
      <c r="L29" s="504"/>
      <c r="M29" s="505"/>
      <c r="N29" s="505"/>
      <c r="O29" s="505"/>
      <c r="P29" s="505"/>
      <c r="Q29" s="505"/>
      <c r="R29" s="505"/>
      <c r="S29" s="506"/>
      <c r="W29" s="479"/>
      <c r="X29" s="479"/>
      <c r="Y29" s="479"/>
    </row>
    <row r="30" spans="2:19" ht="12.75" customHeight="1">
      <c r="B30" s="18"/>
      <c r="C30" s="480" t="s">
        <v>57</v>
      </c>
      <c r="D30" s="480"/>
      <c r="E30" s="480"/>
      <c r="F30" s="480"/>
      <c r="G30" s="480"/>
      <c r="H30" s="480"/>
      <c r="I30" s="480"/>
      <c r="J30" s="480"/>
      <c r="K30" s="480"/>
      <c r="L30" s="508">
        <f>L29</f>
        <v>0</v>
      </c>
      <c r="M30" s="508"/>
      <c r="N30" s="508"/>
      <c r="O30" s="508"/>
      <c r="P30" s="508"/>
      <c r="Q30" s="508"/>
      <c r="R30" s="508"/>
      <c r="S30" s="509"/>
    </row>
    <row r="31" spans="1:19" ht="12.75">
      <c r="A31" s="7"/>
      <c r="B31" s="27"/>
      <c r="C31" s="28"/>
      <c r="D31" s="28"/>
      <c r="E31" s="28"/>
      <c r="F31" s="28"/>
      <c r="G31" s="28"/>
      <c r="H31" s="28"/>
      <c r="I31" s="29"/>
      <c r="J31" s="29"/>
      <c r="K31" s="28"/>
      <c r="L31" s="28"/>
      <c r="M31" s="28"/>
      <c r="N31" s="28"/>
      <c r="O31" s="28"/>
      <c r="P31" s="28"/>
      <c r="Q31" s="22"/>
      <c r="R31" s="22"/>
      <c r="S31" s="22"/>
    </row>
    <row r="32" spans="2:19" ht="12.75">
      <c r="B32" s="30" t="s">
        <v>190</v>
      </c>
      <c r="C32" s="22"/>
      <c r="D32" s="22"/>
      <c r="H32" s="28"/>
      <c r="I32" s="444">
        <f>L16+L23+L30</f>
        <v>0</v>
      </c>
      <c r="J32" s="444"/>
      <c r="K32" s="444"/>
      <c r="L32" s="28"/>
      <c r="M32" s="28"/>
      <c r="N32" s="28"/>
      <c r="O32" s="28"/>
      <c r="P32" s="28"/>
      <c r="Q32" s="22"/>
      <c r="R32" s="22"/>
      <c r="S32" s="22"/>
    </row>
    <row r="33" spans="1:19" ht="12.75">
      <c r="A33" s="7"/>
      <c r="B33" s="27"/>
      <c r="C33" s="28"/>
      <c r="D33" s="28"/>
      <c r="E33" s="28"/>
      <c r="F33" s="28"/>
      <c r="G33" s="28"/>
      <c r="H33" s="28"/>
      <c r="I33" s="29"/>
      <c r="J33" s="29"/>
      <c r="K33" s="28"/>
      <c r="L33" s="28"/>
      <c r="M33" s="28"/>
      <c r="N33" s="28"/>
      <c r="O33" s="28"/>
      <c r="P33" s="28"/>
      <c r="Q33" s="22"/>
      <c r="R33" s="22"/>
      <c r="S33" s="22"/>
    </row>
    <row r="34" spans="2:19" ht="12" customHeight="1">
      <c r="B34" s="27"/>
      <c r="C34" s="31"/>
      <c r="D34" s="31"/>
      <c r="E34" s="31"/>
      <c r="F34" s="31"/>
      <c r="G34" s="31"/>
      <c r="H34" s="31"/>
      <c r="I34" s="29"/>
      <c r="J34" s="29"/>
      <c r="K34" s="28"/>
      <c r="L34" s="28"/>
      <c r="M34" s="28"/>
      <c r="N34" s="28"/>
      <c r="O34" s="28"/>
      <c r="P34" s="28"/>
      <c r="Q34" s="22"/>
      <c r="R34" s="22"/>
      <c r="S34" s="22"/>
    </row>
    <row r="35" spans="2:19" ht="15">
      <c r="B35" s="32" t="s">
        <v>97</v>
      </c>
      <c r="C35" s="32"/>
      <c r="D35" s="32"/>
      <c r="E35" s="32"/>
      <c r="F35" s="32"/>
      <c r="G35" s="32"/>
      <c r="H35" s="32"/>
      <c r="I35" s="32"/>
      <c r="J35" s="32"/>
      <c r="K35" s="32"/>
      <c r="L35" s="32" t="s">
        <v>60</v>
      </c>
      <c r="M35" s="32"/>
      <c r="N35" s="32"/>
      <c r="O35" s="33"/>
      <c r="P35" s="34"/>
      <c r="Q35" s="34"/>
      <c r="R35" s="22"/>
      <c r="S35" s="22"/>
    </row>
    <row r="36" spans="15:19" ht="12.75" customHeight="1">
      <c r="O36" s="22"/>
      <c r="P36" s="22"/>
      <c r="Q36" s="22"/>
      <c r="R36" s="22"/>
      <c r="S36" s="22"/>
    </row>
    <row r="37" spans="2:14" ht="12.75">
      <c r="B37" s="32" t="s">
        <v>98</v>
      </c>
      <c r="I37" s="32"/>
      <c r="J37" s="32"/>
      <c r="K37" s="32"/>
      <c r="L37" s="10" t="s">
        <v>141</v>
      </c>
      <c r="M37" s="32"/>
      <c r="N37" s="32"/>
    </row>
    <row r="38" spans="2:18" ht="12.75">
      <c r="B38" s="35" t="s">
        <v>61</v>
      </c>
      <c r="O38" s="32"/>
      <c r="P38" s="32"/>
      <c r="Q38" s="32"/>
      <c r="R38" s="32"/>
    </row>
    <row r="39" spans="2:14" ht="15">
      <c r="B39" s="27"/>
      <c r="C39" s="31"/>
      <c r="D39" s="31"/>
      <c r="E39" s="31"/>
      <c r="F39" s="31"/>
      <c r="G39" s="31"/>
      <c r="H39" s="31"/>
      <c r="I39" s="29"/>
      <c r="J39" s="29"/>
      <c r="K39" s="28"/>
      <c r="L39" s="28"/>
      <c r="M39" s="34"/>
      <c r="N39" s="34"/>
    </row>
    <row r="42" spans="15:19" ht="15">
      <c r="O42" s="34"/>
      <c r="P42" s="34"/>
      <c r="Q42" s="34"/>
      <c r="R42" s="34"/>
      <c r="S42" s="22"/>
    </row>
  </sheetData>
  <sheetProtection/>
  <mergeCells count="44">
    <mergeCell ref="I32:K32"/>
    <mergeCell ref="J20:K20"/>
    <mergeCell ref="J21:K21"/>
    <mergeCell ref="J27:K27"/>
    <mergeCell ref="J29:K29"/>
    <mergeCell ref="C30:K30"/>
    <mergeCell ref="C15:I15"/>
    <mergeCell ref="L14:S14"/>
    <mergeCell ref="L21:S21"/>
    <mergeCell ref="C20:I20"/>
    <mergeCell ref="L20:S20"/>
    <mergeCell ref="C21:I21"/>
    <mergeCell ref="W15:Y15"/>
    <mergeCell ref="B18:S18"/>
    <mergeCell ref="M2:S3"/>
    <mergeCell ref="G7:N7"/>
    <mergeCell ref="G9:N9"/>
    <mergeCell ref="B11:S11"/>
    <mergeCell ref="B2:G3"/>
    <mergeCell ref="L16:S16"/>
    <mergeCell ref="C14:I14"/>
    <mergeCell ref="J13:K13"/>
    <mergeCell ref="L30:S30"/>
    <mergeCell ref="C28:I28"/>
    <mergeCell ref="C29:I29"/>
    <mergeCell ref="J28:K28"/>
    <mergeCell ref="L28:S28"/>
    <mergeCell ref="L29:S29"/>
    <mergeCell ref="C13:I13"/>
    <mergeCell ref="L13:S13"/>
    <mergeCell ref="L22:S22"/>
    <mergeCell ref="C23:K23"/>
    <mergeCell ref="L23:S23"/>
    <mergeCell ref="J22:K22"/>
    <mergeCell ref="J14:K14"/>
    <mergeCell ref="J15:K15"/>
    <mergeCell ref="L15:S15"/>
    <mergeCell ref="C16:K16"/>
    <mergeCell ref="W29:Y29"/>
    <mergeCell ref="W22:Y22"/>
    <mergeCell ref="C22:I22"/>
    <mergeCell ref="B25:S25"/>
    <mergeCell ref="L27:S27"/>
    <mergeCell ref="C27:I27"/>
  </mergeCells>
  <printOptions/>
  <pageMargins left="0.5905511811023623" right="0" top="0.1968503937007874" bottom="0" header="0" footer="0"/>
  <pageSetup fitToWidth="2" horizontalDpi="600" verticalDpi="600" orientation="portrait" paperSize="9" scale="97" r:id="rId1"/>
  <colBreaks count="1" manualBreakCount="1">
    <brk id="19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1"/>
  </sheetPr>
  <dimension ref="A1:T23"/>
  <sheetViews>
    <sheetView view="pageBreakPreview" zoomScale="84" zoomScaleSheetLayoutView="84" zoomScalePageLayoutView="0" workbookViewId="0" topLeftCell="A1">
      <selection activeCell="S22" sqref="S22"/>
    </sheetView>
  </sheetViews>
  <sheetFormatPr defaultColWidth="9.00390625" defaultRowHeight="12.75"/>
  <cols>
    <col min="1" max="5" width="4.75390625" style="0" customWidth="1"/>
    <col min="6" max="6" width="11.125" style="0" customWidth="1"/>
    <col min="7" max="7" width="4.75390625" style="0" customWidth="1"/>
    <col min="8" max="8" width="3.375" style="0" customWidth="1"/>
    <col min="9" max="9" width="5.375" style="0" customWidth="1"/>
    <col min="10" max="10" width="4.75390625" style="0" customWidth="1"/>
    <col min="11" max="11" width="5.375" style="0" customWidth="1"/>
    <col min="12" max="12" width="6.125" style="0" customWidth="1"/>
    <col min="13" max="17" width="4.75390625" style="0" customWidth="1"/>
    <col min="18" max="18" width="9.625" style="0" customWidth="1"/>
  </cols>
  <sheetData>
    <row r="1" spans="1:18" ht="12.75">
      <c r="A1" s="3"/>
      <c r="B1" s="10"/>
      <c r="C1" s="10"/>
      <c r="D1" s="10"/>
      <c r="E1" s="10"/>
      <c r="F1" s="10"/>
      <c r="G1" s="10"/>
      <c r="H1" s="10"/>
      <c r="I1" s="10"/>
      <c r="J1" s="10"/>
      <c r="K1" s="10"/>
      <c r="L1" s="12" t="s">
        <v>121</v>
      </c>
      <c r="M1" s="12"/>
      <c r="N1" s="12"/>
      <c r="O1" s="12"/>
      <c r="P1" s="12"/>
      <c r="Q1" s="13"/>
      <c r="R1" s="13"/>
    </row>
    <row r="2" spans="1:18" ht="12.75" customHeight="1">
      <c r="A2" s="429"/>
      <c r="B2" s="429"/>
      <c r="C2" s="429"/>
      <c r="D2" s="429"/>
      <c r="E2" s="429"/>
      <c r="F2" s="429"/>
      <c r="G2" s="10"/>
      <c r="H2" s="10"/>
      <c r="I2" s="10"/>
      <c r="J2" s="10"/>
      <c r="K2" s="10"/>
      <c r="L2" s="430" t="s">
        <v>201</v>
      </c>
      <c r="M2" s="430"/>
      <c r="N2" s="430"/>
      <c r="O2" s="430"/>
      <c r="P2" s="430"/>
      <c r="Q2" s="430"/>
      <c r="R2" s="430"/>
    </row>
    <row r="3" spans="1:18" ht="12.75">
      <c r="A3" s="429"/>
      <c r="B3" s="429"/>
      <c r="C3" s="429"/>
      <c r="D3" s="429"/>
      <c r="E3" s="429"/>
      <c r="F3" s="429"/>
      <c r="G3" s="10"/>
      <c r="H3" s="10"/>
      <c r="I3" s="10"/>
      <c r="J3" s="10"/>
      <c r="K3" s="10"/>
      <c r="L3" s="430"/>
      <c r="M3" s="430"/>
      <c r="N3" s="430"/>
      <c r="O3" s="430"/>
      <c r="P3" s="430"/>
      <c r="Q3" s="430"/>
      <c r="R3" s="430"/>
    </row>
    <row r="4" spans="1:18" ht="12.75">
      <c r="A4" s="3"/>
      <c r="B4" s="10"/>
      <c r="C4" s="10"/>
      <c r="D4" s="10"/>
      <c r="E4" s="10"/>
      <c r="F4" s="10"/>
      <c r="G4" s="10"/>
      <c r="H4" s="10"/>
      <c r="I4" s="10"/>
      <c r="J4" s="10"/>
      <c r="K4" s="10"/>
      <c r="L4" s="12" t="s">
        <v>202</v>
      </c>
      <c r="M4" s="12"/>
      <c r="N4" s="12"/>
      <c r="O4" s="12"/>
      <c r="P4" s="12"/>
      <c r="Q4" s="13"/>
      <c r="R4" s="13"/>
    </row>
    <row r="5" spans="1:18" ht="12.75">
      <c r="A5" s="3"/>
      <c r="B5" s="10"/>
      <c r="C5" s="10"/>
      <c r="D5" s="10"/>
      <c r="E5" s="10"/>
      <c r="F5" s="10"/>
      <c r="G5" s="10"/>
      <c r="H5" s="10"/>
      <c r="I5" s="10"/>
      <c r="J5" s="10"/>
      <c r="K5" s="10"/>
      <c r="L5" s="12" t="s">
        <v>66</v>
      </c>
      <c r="M5" s="12"/>
      <c r="N5" s="12"/>
      <c r="O5" s="12"/>
      <c r="P5" s="12"/>
      <c r="Q5" s="10"/>
      <c r="R5" s="10"/>
    </row>
    <row r="6" spans="1:18" ht="12.75">
      <c r="A6" s="50"/>
      <c r="B6" s="10"/>
      <c r="C6" s="10"/>
      <c r="D6" s="10"/>
      <c r="E6" s="431" t="s">
        <v>24</v>
      </c>
      <c r="F6" s="431"/>
      <c r="G6" s="431"/>
      <c r="H6" s="431"/>
      <c r="I6" s="431"/>
      <c r="J6" s="431"/>
      <c r="K6" s="431"/>
      <c r="L6" s="431"/>
      <c r="M6" s="10"/>
      <c r="N6" s="10"/>
      <c r="O6" s="10"/>
      <c r="P6" s="10"/>
      <c r="Q6" s="10"/>
      <c r="R6" s="10"/>
    </row>
    <row r="7" spans="1:18" ht="12.75">
      <c r="A7" s="50"/>
      <c r="B7" s="10"/>
      <c r="C7" s="10"/>
      <c r="D7" s="10"/>
      <c r="E7" s="431" t="s">
        <v>248</v>
      </c>
      <c r="F7" s="431"/>
      <c r="G7" s="431"/>
      <c r="H7" s="431"/>
      <c r="I7" s="431"/>
      <c r="J7" s="431"/>
      <c r="K7" s="431"/>
      <c r="L7" s="431"/>
      <c r="M7" s="10"/>
      <c r="N7" s="10"/>
      <c r="O7" s="10"/>
      <c r="P7" s="10"/>
      <c r="Q7" s="10"/>
      <c r="R7" s="10"/>
    </row>
    <row r="8" spans="1:18" ht="12.75">
      <c r="A8" s="50"/>
      <c r="B8" s="10"/>
      <c r="C8" s="10"/>
      <c r="D8" s="10"/>
      <c r="E8" s="432" t="s">
        <v>200</v>
      </c>
      <c r="F8" s="432"/>
      <c r="G8" s="432"/>
      <c r="H8" s="432"/>
      <c r="I8" s="432"/>
      <c r="J8" s="432"/>
      <c r="K8" s="432"/>
      <c r="L8" s="432"/>
      <c r="M8" s="10"/>
      <c r="N8" s="10"/>
      <c r="O8" s="10"/>
      <c r="P8" s="10"/>
      <c r="Q8" s="10"/>
      <c r="R8" s="10"/>
    </row>
    <row r="9" spans="1:18" ht="12.75">
      <c r="A9" s="5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</row>
    <row r="10" spans="1:18" ht="12.75">
      <c r="A10" s="438" t="s">
        <v>72</v>
      </c>
      <c r="B10" s="438"/>
      <c r="C10" s="438"/>
      <c r="D10" s="438"/>
      <c r="E10" s="438"/>
      <c r="F10" s="438"/>
      <c r="G10" s="438"/>
      <c r="H10" s="438"/>
      <c r="I10" s="438"/>
      <c r="J10" s="438"/>
      <c r="K10" s="438"/>
      <c r="L10" s="438"/>
      <c r="M10" s="438"/>
      <c r="N10" s="438"/>
      <c r="O10" s="438"/>
      <c r="P10" s="438"/>
      <c r="Q10" s="438"/>
      <c r="R10" s="438"/>
    </row>
    <row r="11" spans="1:18" ht="12.7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23" t="s">
        <v>30</v>
      </c>
      <c r="R11" s="11"/>
    </row>
    <row r="12" spans="1:18" ht="38.25">
      <c r="A12" s="16" t="s">
        <v>25</v>
      </c>
      <c r="B12" s="305" t="s">
        <v>26</v>
      </c>
      <c r="C12" s="306"/>
      <c r="D12" s="306"/>
      <c r="E12" s="306"/>
      <c r="F12" s="306"/>
      <c r="G12" s="306"/>
      <c r="H12" s="307"/>
      <c r="I12" s="36" t="s">
        <v>28</v>
      </c>
      <c r="J12" s="305" t="s">
        <v>62</v>
      </c>
      <c r="K12" s="307"/>
      <c r="L12" s="37" t="s">
        <v>107</v>
      </c>
      <c r="M12" s="305" t="s">
        <v>39</v>
      </c>
      <c r="N12" s="306"/>
      <c r="O12" s="307"/>
      <c r="P12" s="305" t="s">
        <v>67</v>
      </c>
      <c r="Q12" s="306"/>
      <c r="R12" s="307"/>
    </row>
    <row r="13" spans="1:18" ht="12.75">
      <c r="A13" s="36">
        <v>1</v>
      </c>
      <c r="B13" s="305">
        <v>2</v>
      </c>
      <c r="C13" s="306"/>
      <c r="D13" s="306"/>
      <c r="E13" s="306"/>
      <c r="F13" s="306"/>
      <c r="G13" s="306"/>
      <c r="H13" s="307"/>
      <c r="I13" s="36">
        <v>3</v>
      </c>
      <c r="J13" s="305">
        <v>4</v>
      </c>
      <c r="K13" s="307"/>
      <c r="L13" s="36">
        <v>5</v>
      </c>
      <c r="M13" s="305">
        <v>6</v>
      </c>
      <c r="N13" s="306"/>
      <c r="O13" s="307"/>
      <c r="P13" s="305">
        <v>7</v>
      </c>
      <c r="Q13" s="306"/>
      <c r="R13" s="307"/>
    </row>
    <row r="14" spans="1:20" ht="30.75" customHeight="1">
      <c r="A14" s="36">
        <v>1</v>
      </c>
      <c r="B14" s="295" t="s">
        <v>108</v>
      </c>
      <c r="C14" s="296"/>
      <c r="D14" s="296"/>
      <c r="E14" s="296"/>
      <c r="F14" s="296"/>
      <c r="G14" s="296"/>
      <c r="H14" s="297"/>
      <c r="I14" s="63" t="s">
        <v>185</v>
      </c>
      <c r="J14" s="473">
        <v>99</v>
      </c>
      <c r="K14" s="475"/>
      <c r="L14" s="40">
        <v>99</v>
      </c>
      <c r="M14" s="305">
        <v>15</v>
      </c>
      <c r="N14" s="306"/>
      <c r="O14" s="307"/>
      <c r="P14" s="365">
        <f>J14*L14*M14</f>
        <v>147015</v>
      </c>
      <c r="Q14" s="366"/>
      <c r="R14" s="367"/>
      <c r="T14">
        <f>J14*L14*M14</f>
        <v>147015</v>
      </c>
    </row>
    <row r="17" spans="1:13" ht="12.75">
      <c r="A17" s="30" t="s">
        <v>190</v>
      </c>
      <c r="B17" s="22"/>
      <c r="C17" s="22"/>
      <c r="D17" s="10"/>
      <c r="E17" s="10"/>
      <c r="F17" s="10"/>
      <c r="G17" s="28"/>
      <c r="H17" s="444">
        <f>P14</f>
        <v>147015</v>
      </c>
      <c r="I17" s="444"/>
      <c r="J17" s="444"/>
      <c r="K17" s="28"/>
      <c r="L17" s="28"/>
      <c r="M17" s="28"/>
    </row>
    <row r="18" spans="1:13" ht="12.75">
      <c r="A18" s="27"/>
      <c r="B18" s="28"/>
      <c r="C18" s="28"/>
      <c r="D18" s="28"/>
      <c r="E18" s="28"/>
      <c r="F18" s="28"/>
      <c r="G18" s="28"/>
      <c r="H18" s="29"/>
      <c r="I18" s="29"/>
      <c r="J18" s="28"/>
      <c r="K18" s="28"/>
      <c r="L18" s="28"/>
      <c r="M18" s="28"/>
    </row>
    <row r="19" spans="1:13" ht="12.75">
      <c r="A19" s="27"/>
      <c r="B19" s="31"/>
      <c r="C19" s="31"/>
      <c r="D19" s="31"/>
      <c r="E19" s="31"/>
      <c r="F19" s="31"/>
      <c r="G19" s="31"/>
      <c r="H19" s="29"/>
      <c r="I19" s="29"/>
      <c r="J19" s="28"/>
      <c r="K19" s="28"/>
      <c r="L19" s="28"/>
      <c r="M19" s="28"/>
    </row>
    <row r="20" spans="1:13" ht="12.75">
      <c r="A20" s="32" t="s">
        <v>97</v>
      </c>
      <c r="B20" s="32"/>
      <c r="C20" s="32"/>
      <c r="D20" s="32"/>
      <c r="E20" s="32"/>
      <c r="F20" s="32"/>
      <c r="G20" s="32"/>
      <c r="H20" s="32"/>
      <c r="I20" s="32"/>
      <c r="J20" s="32"/>
      <c r="K20" s="32" t="s">
        <v>60</v>
      </c>
      <c r="L20" s="32"/>
      <c r="M20" s="32"/>
    </row>
    <row r="21" spans="1:13" ht="12.7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1:13" ht="12.75">
      <c r="A22" s="32" t="s">
        <v>98</v>
      </c>
      <c r="B22" s="10"/>
      <c r="C22" s="10"/>
      <c r="D22" s="10"/>
      <c r="E22" s="10"/>
      <c r="F22" s="10"/>
      <c r="G22" s="10"/>
      <c r="H22" s="32"/>
      <c r="I22" s="32"/>
      <c r="J22" s="32"/>
      <c r="K22" s="10" t="s">
        <v>141</v>
      </c>
      <c r="L22" s="32"/>
      <c r="M22" s="32"/>
    </row>
    <row r="23" spans="1:13" ht="12.75">
      <c r="A23" s="35" t="s">
        <v>61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</sheetData>
  <sheetProtection/>
  <mergeCells count="19">
    <mergeCell ref="P14:R14"/>
    <mergeCell ref="P12:R12"/>
    <mergeCell ref="H17:J17"/>
    <mergeCell ref="B12:H12"/>
    <mergeCell ref="J12:K12"/>
    <mergeCell ref="M12:O12"/>
    <mergeCell ref="B14:H14"/>
    <mergeCell ref="J14:K14"/>
    <mergeCell ref="M14:O14"/>
    <mergeCell ref="B13:H13"/>
    <mergeCell ref="J13:K13"/>
    <mergeCell ref="A2:F3"/>
    <mergeCell ref="L2:R3"/>
    <mergeCell ref="E6:L6"/>
    <mergeCell ref="E7:L7"/>
    <mergeCell ref="E8:L8"/>
    <mergeCell ref="A10:R10"/>
    <mergeCell ref="M13:O13"/>
    <mergeCell ref="P13:R13"/>
  </mergeCells>
  <printOptions/>
  <pageMargins left="0.7" right="0.7" top="0.75" bottom="0.75" header="0.3" footer="0.3"/>
  <pageSetup horizontalDpi="600" verticalDpi="600" orientation="portrait" paperSize="9" scale="91" r:id="rId1"/>
  <colBreaks count="1" manualBreakCount="1">
    <brk id="18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1"/>
  </sheetPr>
  <dimension ref="A1:U24"/>
  <sheetViews>
    <sheetView view="pageBreakPreview" zoomScale="112" zoomScaleSheetLayoutView="112" zoomScalePageLayoutView="0" workbookViewId="0" topLeftCell="A3">
      <selection activeCell="U12" sqref="U12"/>
    </sheetView>
  </sheetViews>
  <sheetFormatPr defaultColWidth="9.00390625" defaultRowHeight="12.75"/>
  <cols>
    <col min="1" max="5" width="4.75390625" style="0" customWidth="1"/>
    <col min="6" max="6" width="11.125" style="0" customWidth="1"/>
    <col min="7" max="7" width="4.75390625" style="0" customWidth="1"/>
    <col min="8" max="8" width="3.375" style="0" customWidth="1"/>
    <col min="9" max="9" width="5.375" style="0" customWidth="1"/>
    <col min="10" max="10" width="4.75390625" style="0" customWidth="1"/>
    <col min="11" max="11" width="5.375" style="0" customWidth="1"/>
    <col min="12" max="12" width="6.125" style="0" customWidth="1"/>
    <col min="13" max="17" width="4.75390625" style="0" customWidth="1"/>
    <col min="18" max="18" width="9.625" style="0" customWidth="1"/>
  </cols>
  <sheetData>
    <row r="1" spans="1:18" ht="12.75">
      <c r="A1" s="3"/>
      <c r="B1" s="10"/>
      <c r="C1" s="10"/>
      <c r="D1" s="10"/>
      <c r="E1" s="10"/>
      <c r="F1" s="10"/>
      <c r="G1" s="10"/>
      <c r="H1" s="10"/>
      <c r="I1" s="10"/>
      <c r="J1" s="10"/>
      <c r="K1" s="10"/>
      <c r="L1" s="12" t="s">
        <v>121</v>
      </c>
      <c r="M1" s="12"/>
      <c r="N1" s="12"/>
      <c r="O1" s="12"/>
      <c r="P1" s="12"/>
      <c r="Q1" s="13"/>
      <c r="R1" s="13"/>
    </row>
    <row r="2" spans="1:18" ht="12.75" customHeight="1">
      <c r="A2" s="429"/>
      <c r="B2" s="429"/>
      <c r="C2" s="429"/>
      <c r="D2" s="429"/>
      <c r="E2" s="429"/>
      <c r="F2" s="429"/>
      <c r="G2" s="10"/>
      <c r="H2" s="10"/>
      <c r="I2" s="10"/>
      <c r="J2" s="10"/>
      <c r="K2" s="10"/>
      <c r="L2" s="430" t="s">
        <v>201</v>
      </c>
      <c r="M2" s="430"/>
      <c r="N2" s="430"/>
      <c r="O2" s="430"/>
      <c r="P2" s="430"/>
      <c r="Q2" s="430"/>
      <c r="R2" s="430"/>
    </row>
    <row r="3" spans="1:18" ht="12.75">
      <c r="A3" s="429"/>
      <c r="B3" s="429"/>
      <c r="C3" s="429"/>
      <c r="D3" s="429"/>
      <c r="E3" s="429"/>
      <c r="F3" s="429"/>
      <c r="G3" s="10"/>
      <c r="H3" s="10"/>
      <c r="I3" s="10"/>
      <c r="J3" s="10"/>
      <c r="K3" s="10"/>
      <c r="L3" s="430"/>
      <c r="M3" s="430"/>
      <c r="N3" s="430"/>
      <c r="O3" s="430"/>
      <c r="P3" s="430"/>
      <c r="Q3" s="430"/>
      <c r="R3" s="430"/>
    </row>
    <row r="4" spans="1:18" ht="12.75">
      <c r="A4" s="3"/>
      <c r="B4" s="10"/>
      <c r="C4" s="10"/>
      <c r="D4" s="10"/>
      <c r="E4" s="10"/>
      <c r="F4" s="10"/>
      <c r="G4" s="10"/>
      <c r="H4" s="10"/>
      <c r="I4" s="10"/>
      <c r="J4" s="10"/>
      <c r="K4" s="10"/>
      <c r="L4" s="12" t="s">
        <v>202</v>
      </c>
      <c r="M4" s="12"/>
      <c r="N4" s="12"/>
      <c r="O4" s="12"/>
      <c r="P4" s="12"/>
      <c r="Q4" s="13"/>
      <c r="R4" s="13"/>
    </row>
    <row r="5" spans="1:18" ht="12.75">
      <c r="A5" s="3"/>
      <c r="B5" s="10"/>
      <c r="C5" s="10"/>
      <c r="D5" s="10"/>
      <c r="E5" s="10"/>
      <c r="F5" s="10"/>
      <c r="G5" s="10"/>
      <c r="H5" s="10"/>
      <c r="I5" s="10"/>
      <c r="J5" s="10"/>
      <c r="K5" s="10"/>
      <c r="L5" s="12" t="s">
        <v>66</v>
      </c>
      <c r="M5" s="12"/>
      <c r="N5" s="12"/>
      <c r="O5" s="12"/>
      <c r="P5" s="12"/>
      <c r="Q5" s="10"/>
      <c r="R5" s="10"/>
    </row>
    <row r="6" spans="1:18" ht="12.75">
      <c r="A6" s="50"/>
      <c r="B6" s="10"/>
      <c r="C6" s="10"/>
      <c r="D6" s="10"/>
      <c r="E6" s="431" t="s">
        <v>24</v>
      </c>
      <c r="F6" s="431"/>
      <c r="G6" s="431"/>
      <c r="H6" s="431"/>
      <c r="I6" s="431"/>
      <c r="J6" s="431"/>
      <c r="K6" s="431"/>
      <c r="L6" s="431"/>
      <c r="M6" s="10"/>
      <c r="N6" s="10"/>
      <c r="O6" s="10"/>
      <c r="P6" s="10"/>
      <c r="Q6" s="10"/>
      <c r="R6" s="10"/>
    </row>
    <row r="7" spans="1:18" ht="12.75">
      <c r="A7" s="50"/>
      <c r="B7" s="10"/>
      <c r="C7" s="10"/>
      <c r="D7" s="10"/>
      <c r="E7" s="431" t="s">
        <v>251</v>
      </c>
      <c r="F7" s="431"/>
      <c r="G7" s="431"/>
      <c r="H7" s="431"/>
      <c r="I7" s="431"/>
      <c r="J7" s="431"/>
      <c r="K7" s="431"/>
      <c r="L7" s="431"/>
      <c r="M7" s="10"/>
      <c r="N7" s="10"/>
      <c r="O7" s="10"/>
      <c r="P7" s="10"/>
      <c r="Q7" s="10"/>
      <c r="R7" s="10"/>
    </row>
    <row r="8" spans="1:18" ht="12.75">
      <c r="A8" s="50"/>
      <c r="B8" s="10"/>
      <c r="C8" s="10"/>
      <c r="D8" s="10"/>
      <c r="E8" s="432" t="s">
        <v>200</v>
      </c>
      <c r="F8" s="432"/>
      <c r="G8" s="432"/>
      <c r="H8" s="432"/>
      <c r="I8" s="432"/>
      <c r="J8" s="432"/>
      <c r="K8" s="432"/>
      <c r="L8" s="432"/>
      <c r="M8" s="10"/>
      <c r="N8" s="10"/>
      <c r="O8" s="10"/>
      <c r="P8" s="10"/>
      <c r="Q8" s="10"/>
      <c r="R8" s="10"/>
    </row>
    <row r="9" spans="1:18" ht="12.75">
      <c r="A9" s="5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</row>
    <row r="10" spans="1:18" ht="12.75">
      <c r="A10" s="438" t="s">
        <v>72</v>
      </c>
      <c r="B10" s="438"/>
      <c r="C10" s="438"/>
      <c r="D10" s="438"/>
      <c r="E10" s="438"/>
      <c r="F10" s="438"/>
      <c r="G10" s="438"/>
      <c r="H10" s="438"/>
      <c r="I10" s="438"/>
      <c r="J10" s="438"/>
      <c r="K10" s="438"/>
      <c r="L10" s="438"/>
      <c r="M10" s="438"/>
      <c r="N10" s="438"/>
      <c r="O10" s="438"/>
      <c r="P10" s="438"/>
      <c r="Q10" s="438"/>
      <c r="R10" s="438"/>
    </row>
    <row r="11" spans="1:18" ht="12.7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23" t="s">
        <v>30</v>
      </c>
      <c r="R11" s="11"/>
    </row>
    <row r="12" spans="1:18" ht="25.5">
      <c r="A12" s="36" t="s">
        <v>25</v>
      </c>
      <c r="B12" s="437" t="s">
        <v>26</v>
      </c>
      <c r="C12" s="437"/>
      <c r="D12" s="437"/>
      <c r="E12" s="437"/>
      <c r="F12" s="437"/>
      <c r="G12" s="437"/>
      <c r="H12" s="437" t="s">
        <v>28</v>
      </c>
      <c r="I12" s="437"/>
      <c r="J12" s="439" t="s">
        <v>62</v>
      </c>
      <c r="K12" s="439"/>
      <c r="L12" s="37" t="s">
        <v>63</v>
      </c>
      <c r="M12" s="437" t="s">
        <v>39</v>
      </c>
      <c r="N12" s="437"/>
      <c r="O12" s="437"/>
      <c r="P12" s="305" t="s">
        <v>67</v>
      </c>
      <c r="Q12" s="306"/>
      <c r="R12" s="307"/>
    </row>
    <row r="13" spans="1:18" ht="12.75">
      <c r="A13" s="36">
        <v>1</v>
      </c>
      <c r="B13" s="437">
        <v>2</v>
      </c>
      <c r="C13" s="437"/>
      <c r="D13" s="437"/>
      <c r="E13" s="437"/>
      <c r="F13" s="437"/>
      <c r="G13" s="437"/>
      <c r="H13" s="437">
        <v>3</v>
      </c>
      <c r="I13" s="437"/>
      <c r="J13" s="437">
        <v>4</v>
      </c>
      <c r="K13" s="437"/>
      <c r="L13" s="36">
        <v>5</v>
      </c>
      <c r="M13" s="437">
        <v>6</v>
      </c>
      <c r="N13" s="437"/>
      <c r="O13" s="437"/>
      <c r="P13" s="305">
        <v>7</v>
      </c>
      <c r="Q13" s="306"/>
      <c r="R13" s="307"/>
    </row>
    <row r="14" spans="1:21" ht="51.75" customHeight="1">
      <c r="A14" s="36">
        <v>1</v>
      </c>
      <c r="B14" s="295" t="s">
        <v>175</v>
      </c>
      <c r="C14" s="296"/>
      <c r="D14" s="296"/>
      <c r="E14" s="296"/>
      <c r="F14" s="296"/>
      <c r="G14" s="296"/>
      <c r="H14" s="463" t="s">
        <v>187</v>
      </c>
      <c r="I14" s="463"/>
      <c r="J14" s="473">
        <v>50</v>
      </c>
      <c r="K14" s="475"/>
      <c r="L14" s="40">
        <v>18</v>
      </c>
      <c r="M14" s="305">
        <v>85</v>
      </c>
      <c r="N14" s="306"/>
      <c r="O14" s="307"/>
      <c r="P14" s="365">
        <f>J14*L14*M14</f>
        <v>76500</v>
      </c>
      <c r="Q14" s="366"/>
      <c r="R14" s="367"/>
      <c r="U14" s="69"/>
    </row>
    <row r="15" spans="1:18" ht="12.75" customHeight="1">
      <c r="A15" s="447" t="s">
        <v>57</v>
      </c>
      <c r="B15" s="448"/>
      <c r="C15" s="448"/>
      <c r="D15" s="448"/>
      <c r="E15" s="448"/>
      <c r="F15" s="448"/>
      <c r="G15" s="448"/>
      <c r="H15" s="448"/>
      <c r="I15" s="448"/>
      <c r="J15" s="448"/>
      <c r="K15" s="448"/>
      <c r="L15" s="448"/>
      <c r="M15" s="448"/>
      <c r="N15" s="448"/>
      <c r="O15" s="449"/>
      <c r="P15" s="440">
        <f>P14</f>
        <v>76500</v>
      </c>
      <c r="Q15" s="441"/>
      <c r="R15" s="442"/>
    </row>
    <row r="18" spans="1:13" ht="12.75">
      <c r="A18" s="30" t="s">
        <v>190</v>
      </c>
      <c r="B18" s="22"/>
      <c r="C18" s="22"/>
      <c r="D18" s="10"/>
      <c r="E18" s="10"/>
      <c r="F18" s="10"/>
      <c r="G18" s="28"/>
      <c r="H18" s="444">
        <f>P15</f>
        <v>76500</v>
      </c>
      <c r="I18" s="444"/>
      <c r="J18" s="444"/>
      <c r="K18" s="28"/>
      <c r="L18" s="28"/>
      <c r="M18" s="28"/>
    </row>
    <row r="19" spans="1:13" ht="12.75">
      <c r="A19" s="27"/>
      <c r="B19" s="28"/>
      <c r="C19" s="28"/>
      <c r="D19" s="28"/>
      <c r="E19" s="28"/>
      <c r="F19" s="28"/>
      <c r="G19" s="28"/>
      <c r="H19" s="29"/>
      <c r="I19" s="29"/>
      <c r="J19" s="28"/>
      <c r="K19" s="28"/>
      <c r="L19" s="28"/>
      <c r="M19" s="28"/>
    </row>
    <row r="20" spans="1:13" ht="12.75">
      <c r="A20" s="27"/>
      <c r="B20" s="31"/>
      <c r="C20" s="31"/>
      <c r="D20" s="31"/>
      <c r="E20" s="31"/>
      <c r="F20" s="31"/>
      <c r="G20" s="31"/>
      <c r="H20" s="29"/>
      <c r="I20" s="29"/>
      <c r="J20" s="28"/>
      <c r="K20" s="28"/>
      <c r="L20" s="28"/>
      <c r="M20" s="28"/>
    </row>
    <row r="21" spans="1:13" ht="12.75">
      <c r="A21" s="32" t="s">
        <v>97</v>
      </c>
      <c r="B21" s="32"/>
      <c r="C21" s="32"/>
      <c r="D21" s="32"/>
      <c r="E21" s="32"/>
      <c r="F21" s="32"/>
      <c r="G21" s="32"/>
      <c r="H21" s="32"/>
      <c r="I21" s="32"/>
      <c r="J21" s="32"/>
      <c r="K21" s="32" t="s">
        <v>60</v>
      </c>
      <c r="L21" s="32"/>
      <c r="M21" s="32"/>
    </row>
    <row r="22" spans="1:13" ht="12.7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1:13" ht="12.75">
      <c r="A23" s="32" t="s">
        <v>98</v>
      </c>
      <c r="B23" s="10"/>
      <c r="C23" s="10"/>
      <c r="D23" s="10"/>
      <c r="E23" s="10"/>
      <c r="F23" s="10"/>
      <c r="G23" s="10"/>
      <c r="H23" s="32"/>
      <c r="I23" s="32"/>
      <c r="J23" s="32"/>
      <c r="K23" s="10" t="s">
        <v>141</v>
      </c>
      <c r="L23" s="32"/>
      <c r="M23" s="32"/>
    </row>
    <row r="24" spans="1:13" ht="12.75">
      <c r="A24" s="35" t="s">
        <v>61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</sheetData>
  <sheetProtection/>
  <mergeCells count="24">
    <mergeCell ref="A15:O15"/>
    <mergeCell ref="P15:R15"/>
    <mergeCell ref="H18:J18"/>
    <mergeCell ref="B14:G14"/>
    <mergeCell ref="H14:I14"/>
    <mergeCell ref="J14:K14"/>
    <mergeCell ref="M14:O14"/>
    <mergeCell ref="P14:R14"/>
    <mergeCell ref="P12:R12"/>
    <mergeCell ref="B13:G13"/>
    <mergeCell ref="H13:I13"/>
    <mergeCell ref="J13:K13"/>
    <mergeCell ref="M13:O13"/>
    <mergeCell ref="P13:R13"/>
    <mergeCell ref="B12:G12"/>
    <mergeCell ref="H12:I12"/>
    <mergeCell ref="J12:K12"/>
    <mergeCell ref="M12:O12"/>
    <mergeCell ref="E8:L8"/>
    <mergeCell ref="A10:R10"/>
    <mergeCell ref="A2:F3"/>
    <mergeCell ref="L2:R3"/>
    <mergeCell ref="E6:L6"/>
    <mergeCell ref="E7:L7"/>
  </mergeCells>
  <printOptions/>
  <pageMargins left="0.7" right="0.7" top="0.75" bottom="0.75" header="0.3" footer="0.3"/>
  <pageSetup horizontalDpi="600" verticalDpi="600" orientation="portrait" paperSize="9" scale="91" r:id="rId1"/>
  <colBreaks count="1" manualBreakCount="1">
    <brk id="1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N95"/>
  <sheetViews>
    <sheetView view="pageBreakPreview" zoomScaleSheetLayoutView="100" zoomScalePageLayoutView="0" workbookViewId="0" topLeftCell="A16">
      <selection activeCell="A108" sqref="A108"/>
    </sheetView>
  </sheetViews>
  <sheetFormatPr defaultColWidth="9.00390625" defaultRowHeight="12.75"/>
  <cols>
    <col min="1" max="1" width="38.75390625" style="5" customWidth="1"/>
    <col min="2" max="2" width="6.25390625" style="5" customWidth="1"/>
    <col min="3" max="3" width="7.00390625" style="5" customWidth="1"/>
    <col min="4" max="4" width="6.75390625" style="5" customWidth="1"/>
    <col min="5" max="5" width="13.125" style="5" customWidth="1"/>
    <col min="6" max="6" width="6.25390625" style="5" customWidth="1"/>
    <col min="7" max="7" width="7.25390625" style="5" customWidth="1"/>
    <col min="8" max="8" width="7.00390625" style="5" customWidth="1"/>
    <col min="9" max="9" width="13.25390625" style="196" customWidth="1"/>
    <col min="10" max="10" width="7.375" style="198" customWidth="1"/>
    <col min="11" max="11" width="11.625" style="198" customWidth="1"/>
    <col min="12" max="12" width="12.25390625" style="198" customWidth="1"/>
    <col min="13" max="13" width="11.75390625" style="0" bestFit="1" customWidth="1"/>
  </cols>
  <sheetData>
    <row r="1" spans="1:10" ht="12.75">
      <c r="A1" s="61" t="s">
        <v>109</v>
      </c>
      <c r="B1" s="61"/>
      <c r="C1" s="61"/>
      <c r="D1" s="61"/>
      <c r="E1" s="61"/>
      <c r="F1" s="61" t="s">
        <v>121</v>
      </c>
      <c r="G1" s="61"/>
      <c r="H1" s="61"/>
      <c r="I1" s="174"/>
      <c r="J1" s="197"/>
    </row>
    <row r="2" spans="1:10" ht="12.75" customHeight="1">
      <c r="A2" s="274" t="s">
        <v>139</v>
      </c>
      <c r="B2" s="61"/>
      <c r="C2" s="61"/>
      <c r="D2" s="61"/>
      <c r="E2" s="61"/>
      <c r="F2" s="274" t="s">
        <v>144</v>
      </c>
      <c r="G2" s="274"/>
      <c r="H2" s="274"/>
      <c r="I2" s="274"/>
      <c r="J2" s="274"/>
    </row>
    <row r="3" spans="1:10" ht="12.75">
      <c r="A3" s="274"/>
      <c r="B3" s="61"/>
      <c r="C3" s="61"/>
      <c r="D3" s="61"/>
      <c r="E3" s="61"/>
      <c r="F3" s="274"/>
      <c r="G3" s="274"/>
      <c r="H3" s="274"/>
      <c r="I3" s="274"/>
      <c r="J3" s="274"/>
    </row>
    <row r="4" spans="1:10" ht="12.75">
      <c r="A4" s="61" t="s">
        <v>140</v>
      </c>
      <c r="B4" s="61"/>
      <c r="C4" s="61"/>
      <c r="D4" s="61"/>
      <c r="E4" s="61"/>
      <c r="F4" s="61" t="s">
        <v>145</v>
      </c>
      <c r="G4" s="61"/>
      <c r="H4" s="61"/>
      <c r="I4" s="174"/>
      <c r="J4" s="197"/>
    </row>
    <row r="5" spans="1:10" ht="12.75">
      <c r="A5" s="61" t="s">
        <v>110</v>
      </c>
      <c r="B5" s="61"/>
      <c r="C5" s="61"/>
      <c r="D5" s="61"/>
      <c r="E5" s="61"/>
      <c r="F5" s="61" t="s">
        <v>66</v>
      </c>
      <c r="G5" s="61"/>
      <c r="H5" s="61"/>
      <c r="I5" s="174"/>
      <c r="J5" s="197"/>
    </row>
    <row r="6" spans="1:10" ht="12.75">
      <c r="A6" s="61"/>
      <c r="B6" s="61"/>
      <c r="C6" s="61"/>
      <c r="D6" s="61"/>
      <c r="E6" s="61"/>
      <c r="F6" s="61"/>
      <c r="G6" s="61"/>
      <c r="H6" s="61"/>
      <c r="I6" s="174"/>
      <c r="J6" s="197"/>
    </row>
    <row r="7" spans="1:10" ht="12.75">
      <c r="A7" s="61"/>
      <c r="B7" s="61"/>
      <c r="C7" s="61"/>
      <c r="D7" s="61"/>
      <c r="E7" s="61"/>
      <c r="F7" s="61"/>
      <c r="G7" s="61"/>
      <c r="H7" s="275" t="s">
        <v>3</v>
      </c>
      <c r="I7" s="276"/>
      <c r="J7" s="199">
        <v>501012</v>
      </c>
    </row>
    <row r="8" spans="1:10" ht="12.75">
      <c r="A8" s="91"/>
      <c r="B8" s="61"/>
      <c r="C8" s="61"/>
      <c r="D8" s="61"/>
      <c r="E8" s="61"/>
      <c r="F8" s="61"/>
      <c r="G8" s="61"/>
      <c r="H8" s="275" t="s">
        <v>4</v>
      </c>
      <c r="I8" s="276"/>
      <c r="J8" s="273"/>
    </row>
    <row r="9" spans="1:10" ht="12.75">
      <c r="A9" s="277" t="s">
        <v>238</v>
      </c>
      <c r="B9" s="277"/>
      <c r="C9" s="277"/>
      <c r="D9" s="277"/>
      <c r="E9" s="277"/>
      <c r="F9" s="277"/>
      <c r="G9" s="277"/>
      <c r="H9" s="275"/>
      <c r="I9" s="276"/>
      <c r="J9" s="273"/>
    </row>
    <row r="10" spans="1:10" ht="12.75">
      <c r="A10" s="279" t="s">
        <v>239</v>
      </c>
      <c r="B10" s="279"/>
      <c r="C10" s="279"/>
      <c r="D10" s="279"/>
      <c r="E10" s="279"/>
      <c r="F10" s="279"/>
      <c r="G10" s="279"/>
      <c r="H10" s="275" t="s">
        <v>5</v>
      </c>
      <c r="I10" s="276"/>
      <c r="J10" s="199"/>
    </row>
    <row r="11" spans="1:10" ht="12.75" customHeight="1">
      <c r="A11" s="61" t="s">
        <v>73</v>
      </c>
      <c r="B11" s="274" t="s">
        <v>200</v>
      </c>
      <c r="C11" s="274"/>
      <c r="D11" s="274"/>
      <c r="E11" s="274"/>
      <c r="F11" s="274"/>
      <c r="G11" s="274"/>
      <c r="H11" s="271" t="s">
        <v>6</v>
      </c>
      <c r="I11" s="272"/>
      <c r="J11" s="273"/>
    </row>
    <row r="12" spans="1:10" ht="12.75">
      <c r="A12" s="61"/>
      <c r="B12" s="61"/>
      <c r="C12" s="61"/>
      <c r="D12" s="61"/>
      <c r="E12" s="61"/>
      <c r="F12" s="61"/>
      <c r="G12" s="61"/>
      <c r="H12" s="93"/>
      <c r="I12" s="173"/>
      <c r="J12" s="273"/>
    </row>
    <row r="13" spans="1:10" ht="12.75" customHeight="1">
      <c r="A13" s="94" t="s">
        <v>11</v>
      </c>
      <c r="B13" s="270" t="s">
        <v>86</v>
      </c>
      <c r="C13" s="270"/>
      <c r="D13" s="270"/>
      <c r="E13" s="270"/>
      <c r="F13" s="270"/>
      <c r="G13" s="270"/>
      <c r="H13" s="271" t="s">
        <v>6</v>
      </c>
      <c r="I13" s="272"/>
      <c r="J13" s="273"/>
    </row>
    <row r="14" spans="1:10" ht="12.75">
      <c r="A14" s="61"/>
      <c r="B14" s="61"/>
      <c r="C14" s="61"/>
      <c r="D14" s="61"/>
      <c r="E14" s="61"/>
      <c r="F14" s="61"/>
      <c r="G14" s="61"/>
      <c r="H14" s="95"/>
      <c r="I14" s="77"/>
      <c r="J14" s="273"/>
    </row>
    <row r="15" spans="1:10" ht="12.75" customHeight="1">
      <c r="A15" s="94" t="s">
        <v>0</v>
      </c>
      <c r="B15" s="270" t="s">
        <v>86</v>
      </c>
      <c r="C15" s="270"/>
      <c r="D15" s="270"/>
      <c r="E15" s="270"/>
      <c r="F15" s="270"/>
      <c r="G15" s="270"/>
      <c r="H15" s="275" t="s">
        <v>7</v>
      </c>
      <c r="I15" s="276"/>
      <c r="J15" s="199"/>
    </row>
    <row r="16" spans="1:10" ht="12.75">
      <c r="A16" s="61" t="s">
        <v>1</v>
      </c>
      <c r="B16" s="61"/>
      <c r="C16" s="61"/>
      <c r="D16" s="61"/>
      <c r="E16" s="61"/>
      <c r="F16" s="61"/>
      <c r="G16" s="61"/>
      <c r="H16" s="275" t="s">
        <v>8</v>
      </c>
      <c r="I16" s="276"/>
      <c r="J16" s="199"/>
    </row>
    <row r="17" spans="1:10" ht="12.75">
      <c r="A17" s="61" t="s">
        <v>2</v>
      </c>
      <c r="B17" s="278" t="s">
        <v>59</v>
      </c>
      <c r="C17" s="278"/>
      <c r="D17" s="278"/>
      <c r="E17" s="278"/>
      <c r="F17" s="278"/>
      <c r="G17" s="278"/>
      <c r="H17" s="275" t="s">
        <v>9</v>
      </c>
      <c r="I17" s="276"/>
      <c r="J17" s="273">
        <v>383</v>
      </c>
    </row>
    <row r="18" spans="1:10" ht="12.75">
      <c r="A18" s="61"/>
      <c r="B18" s="61"/>
      <c r="C18" s="61"/>
      <c r="D18" s="61"/>
      <c r="E18" s="61"/>
      <c r="F18" s="61"/>
      <c r="G18" s="61"/>
      <c r="H18" s="275"/>
      <c r="I18" s="276"/>
      <c r="J18" s="273"/>
    </row>
    <row r="19" spans="1:10" ht="12.75">
      <c r="A19" s="61"/>
      <c r="B19" s="61"/>
      <c r="C19" s="61"/>
      <c r="D19" s="61"/>
      <c r="E19" s="61"/>
      <c r="F19" s="61"/>
      <c r="G19" s="61"/>
      <c r="H19" s="275" t="s">
        <v>10</v>
      </c>
      <c r="I19" s="276"/>
      <c r="J19" s="200"/>
    </row>
    <row r="20" spans="1:12" ht="12.75" customHeight="1">
      <c r="A20" s="281" t="s">
        <v>12</v>
      </c>
      <c r="B20" s="281" t="s">
        <v>13</v>
      </c>
      <c r="C20" s="282" t="s">
        <v>14</v>
      </c>
      <c r="D20" s="282"/>
      <c r="E20" s="282"/>
      <c r="F20" s="282"/>
      <c r="G20" s="282"/>
      <c r="H20" s="282"/>
      <c r="I20" s="283" t="s">
        <v>21</v>
      </c>
      <c r="J20" s="283"/>
      <c r="K20" s="280" t="s">
        <v>191</v>
      </c>
      <c r="L20" s="280" t="s">
        <v>192</v>
      </c>
    </row>
    <row r="21" spans="1:12" ht="76.5">
      <c r="A21" s="281"/>
      <c r="B21" s="281"/>
      <c r="C21" s="92" t="s">
        <v>15</v>
      </c>
      <c r="D21" s="92" t="s">
        <v>16</v>
      </c>
      <c r="E21" s="92" t="s">
        <v>17</v>
      </c>
      <c r="F21" s="92" t="s">
        <v>18</v>
      </c>
      <c r="G21" s="92" t="s">
        <v>19</v>
      </c>
      <c r="H21" s="92" t="s">
        <v>20</v>
      </c>
      <c r="I21" s="175" t="s">
        <v>22</v>
      </c>
      <c r="J21" s="188" t="s">
        <v>23</v>
      </c>
      <c r="K21" s="280"/>
      <c r="L21" s="280"/>
    </row>
    <row r="22" spans="1:12" ht="13.5" thickBot="1">
      <c r="A22" s="97">
        <v>1</v>
      </c>
      <c r="B22" s="97">
        <v>2</v>
      </c>
      <c r="C22" s="97">
        <v>3</v>
      </c>
      <c r="D22" s="97">
        <v>4</v>
      </c>
      <c r="E22" s="97">
        <v>5</v>
      </c>
      <c r="F22" s="97">
        <v>6</v>
      </c>
      <c r="G22" s="97">
        <v>7</v>
      </c>
      <c r="H22" s="97">
        <v>8</v>
      </c>
      <c r="I22" s="176">
        <v>9</v>
      </c>
      <c r="J22" s="177">
        <v>10</v>
      </c>
      <c r="K22" s="178">
        <v>11</v>
      </c>
      <c r="L22" s="178">
        <v>12</v>
      </c>
    </row>
    <row r="23" spans="1:12" ht="18" customHeight="1" thickBot="1">
      <c r="A23" s="98" t="s">
        <v>146</v>
      </c>
      <c r="B23" s="99" t="s">
        <v>49</v>
      </c>
      <c r="C23" s="100" t="s">
        <v>31</v>
      </c>
      <c r="D23" s="101"/>
      <c r="E23" s="101"/>
      <c r="F23" s="101"/>
      <c r="G23" s="101"/>
      <c r="H23" s="101"/>
      <c r="I23" s="179">
        <f>I24+I82</f>
        <v>5912867</v>
      </c>
      <c r="J23" s="180"/>
      <c r="K23" s="179">
        <f>K24+K82</f>
        <v>6624249</v>
      </c>
      <c r="L23" s="179">
        <f>L24+L82</f>
        <v>6624249</v>
      </c>
    </row>
    <row r="24" spans="1:12" ht="14.25" thickBot="1">
      <c r="A24" s="98" t="s">
        <v>147</v>
      </c>
      <c r="B24" s="102">
        <f>B23+1</f>
        <v>2</v>
      </c>
      <c r="C24" s="100" t="s">
        <v>31</v>
      </c>
      <c r="D24" s="100" t="s">
        <v>53</v>
      </c>
      <c r="E24" s="101"/>
      <c r="F24" s="101"/>
      <c r="G24" s="101"/>
      <c r="H24" s="101"/>
      <c r="I24" s="179">
        <f>I25+I33+I37+I67+I70+I76+I6+I60+I65+I56</f>
        <v>5836367</v>
      </c>
      <c r="J24" s="180"/>
      <c r="K24" s="179">
        <f>K25+K33+K37+K67+K70+K76+K6+K60+K65+K56</f>
        <v>6547749</v>
      </c>
      <c r="L24" s="179">
        <f>L25+L33+L37+L67+L70+L76+L6+L60+L65+L56</f>
        <v>6547749</v>
      </c>
    </row>
    <row r="25" spans="1:13" s="1" customFormat="1" ht="38.25">
      <c r="A25" s="103" t="s">
        <v>148</v>
      </c>
      <c r="B25" s="104">
        <f aca="true" t="shared" si="0" ref="B25:B88">B24+1</f>
        <v>3</v>
      </c>
      <c r="C25" s="105" t="s">
        <v>31</v>
      </c>
      <c r="D25" s="105" t="s">
        <v>53</v>
      </c>
      <c r="E25" s="105" t="s">
        <v>149</v>
      </c>
      <c r="F25" s="105"/>
      <c r="G25" s="106"/>
      <c r="H25" s="106"/>
      <c r="I25" s="181">
        <f>I26</f>
        <v>0</v>
      </c>
      <c r="J25" s="181"/>
      <c r="K25" s="181">
        <f>K26</f>
        <v>0</v>
      </c>
      <c r="L25" s="181">
        <f>L26</f>
        <v>0</v>
      </c>
      <c r="M25" s="81"/>
    </row>
    <row r="26" spans="1:12" ht="27">
      <c r="A26" s="107" t="s">
        <v>150</v>
      </c>
      <c r="B26" s="108">
        <f t="shared" si="0"/>
        <v>4</v>
      </c>
      <c r="C26" s="109" t="s">
        <v>31</v>
      </c>
      <c r="D26" s="109" t="s">
        <v>53</v>
      </c>
      <c r="E26" s="109" t="s">
        <v>151</v>
      </c>
      <c r="F26" s="109"/>
      <c r="G26" s="110"/>
      <c r="H26" s="110"/>
      <c r="I26" s="182">
        <f>I27</f>
        <v>0</v>
      </c>
      <c r="J26" s="182"/>
      <c r="K26" s="182">
        <f>K27</f>
        <v>0</v>
      </c>
      <c r="L26" s="182">
        <f>L27</f>
        <v>0</v>
      </c>
    </row>
    <row r="27" spans="1:12" ht="27">
      <c r="A27" s="107" t="s">
        <v>152</v>
      </c>
      <c r="B27" s="108">
        <f t="shared" si="0"/>
        <v>5</v>
      </c>
      <c r="C27" s="109" t="s">
        <v>31</v>
      </c>
      <c r="D27" s="109" t="s">
        <v>53</v>
      </c>
      <c r="E27" s="109" t="s">
        <v>153</v>
      </c>
      <c r="F27" s="109"/>
      <c r="G27" s="110"/>
      <c r="H27" s="110"/>
      <c r="I27" s="182">
        <f>I29+I32</f>
        <v>0</v>
      </c>
      <c r="J27" s="182"/>
      <c r="K27" s="182">
        <f>K29+K32</f>
        <v>0</v>
      </c>
      <c r="L27" s="182">
        <f>L29+L32</f>
        <v>0</v>
      </c>
    </row>
    <row r="28" spans="1:12" ht="13.5">
      <c r="A28" s="111" t="s">
        <v>40</v>
      </c>
      <c r="B28" s="108">
        <f t="shared" si="0"/>
        <v>6</v>
      </c>
      <c r="C28" s="112" t="s">
        <v>31</v>
      </c>
      <c r="D28" s="112" t="s">
        <v>53</v>
      </c>
      <c r="E28" s="112" t="s">
        <v>153</v>
      </c>
      <c r="F28" s="112" t="s">
        <v>75</v>
      </c>
      <c r="G28" s="113">
        <v>220</v>
      </c>
      <c r="H28" s="113"/>
      <c r="I28" s="183"/>
      <c r="J28" s="201"/>
      <c r="K28" s="207"/>
      <c r="L28" s="208"/>
    </row>
    <row r="29" spans="1:13" ht="13.5">
      <c r="A29" s="114" t="s">
        <v>44</v>
      </c>
      <c r="B29" s="108">
        <f t="shared" si="0"/>
        <v>7</v>
      </c>
      <c r="C29" s="115" t="s">
        <v>31</v>
      </c>
      <c r="D29" s="115" t="s">
        <v>53</v>
      </c>
      <c r="E29" s="115" t="s">
        <v>153</v>
      </c>
      <c r="F29" s="115" t="s">
        <v>77</v>
      </c>
      <c r="G29" s="116">
        <v>225</v>
      </c>
      <c r="H29" s="116"/>
      <c r="I29" s="184"/>
      <c r="J29" s="199"/>
      <c r="K29" s="207"/>
      <c r="L29" s="208"/>
      <c r="M29" s="82"/>
    </row>
    <row r="30" spans="1:12" ht="13.5">
      <c r="A30" s="117" t="s">
        <v>46</v>
      </c>
      <c r="B30" s="108">
        <f t="shared" si="0"/>
        <v>8</v>
      </c>
      <c r="C30" s="112" t="s">
        <v>31</v>
      </c>
      <c r="D30" s="112" t="s">
        <v>53</v>
      </c>
      <c r="E30" s="112" t="s">
        <v>153</v>
      </c>
      <c r="F30" s="112" t="s">
        <v>75</v>
      </c>
      <c r="G30" s="113">
        <v>300</v>
      </c>
      <c r="H30" s="113"/>
      <c r="I30" s="183"/>
      <c r="J30" s="201"/>
      <c r="K30" s="209"/>
      <c r="L30" s="210"/>
    </row>
    <row r="31" spans="1:12" ht="13.5">
      <c r="A31" s="118" t="s">
        <v>47</v>
      </c>
      <c r="B31" s="108">
        <f t="shared" si="0"/>
        <v>9</v>
      </c>
      <c r="C31" s="115" t="s">
        <v>31</v>
      </c>
      <c r="D31" s="115" t="s">
        <v>53</v>
      </c>
      <c r="E31" s="115" t="s">
        <v>153</v>
      </c>
      <c r="F31" s="115" t="s">
        <v>77</v>
      </c>
      <c r="G31" s="116">
        <v>310</v>
      </c>
      <c r="H31" s="116"/>
      <c r="I31" s="184"/>
      <c r="J31" s="199"/>
      <c r="K31" s="207"/>
      <c r="L31" s="208"/>
    </row>
    <row r="32" spans="1:13" ht="14.25" thickBot="1">
      <c r="A32" s="119" t="s">
        <v>48</v>
      </c>
      <c r="B32" s="120">
        <f t="shared" si="0"/>
        <v>10</v>
      </c>
      <c r="C32" s="121" t="s">
        <v>31</v>
      </c>
      <c r="D32" s="121" t="s">
        <v>53</v>
      </c>
      <c r="E32" s="121" t="s">
        <v>153</v>
      </c>
      <c r="F32" s="121" t="s">
        <v>77</v>
      </c>
      <c r="G32" s="122">
        <v>340</v>
      </c>
      <c r="H32" s="122"/>
      <c r="I32" s="185"/>
      <c r="J32" s="202"/>
      <c r="K32" s="211"/>
      <c r="L32" s="212"/>
      <c r="M32" s="82"/>
    </row>
    <row r="33" spans="1:12" ht="54">
      <c r="A33" s="123" t="s">
        <v>176</v>
      </c>
      <c r="B33" s="124">
        <f t="shared" si="0"/>
        <v>11</v>
      </c>
      <c r="C33" s="125" t="s">
        <v>31</v>
      </c>
      <c r="D33" s="125" t="s">
        <v>53</v>
      </c>
      <c r="E33" s="125" t="s">
        <v>177</v>
      </c>
      <c r="F33" s="125"/>
      <c r="G33" s="126"/>
      <c r="H33" s="126"/>
      <c r="I33" s="186">
        <v>0</v>
      </c>
      <c r="J33" s="186"/>
      <c r="K33" s="186">
        <v>0</v>
      </c>
      <c r="L33" s="186">
        <v>0</v>
      </c>
    </row>
    <row r="34" spans="1:12" ht="26.25">
      <c r="A34" s="127" t="s">
        <v>178</v>
      </c>
      <c r="B34" s="108">
        <f t="shared" si="0"/>
        <v>12</v>
      </c>
      <c r="C34" s="128" t="s">
        <v>31</v>
      </c>
      <c r="D34" s="128" t="s">
        <v>53</v>
      </c>
      <c r="E34" s="128" t="s">
        <v>179</v>
      </c>
      <c r="F34" s="115"/>
      <c r="G34" s="116"/>
      <c r="H34" s="116"/>
      <c r="I34" s="184">
        <v>0</v>
      </c>
      <c r="J34" s="184"/>
      <c r="K34" s="184">
        <v>0</v>
      </c>
      <c r="L34" s="184">
        <v>0</v>
      </c>
    </row>
    <row r="35" spans="1:12" ht="26.25">
      <c r="A35" s="127" t="s">
        <v>137</v>
      </c>
      <c r="B35" s="108">
        <f t="shared" si="0"/>
        <v>13</v>
      </c>
      <c r="C35" s="128" t="s">
        <v>31</v>
      </c>
      <c r="D35" s="128" t="s">
        <v>53</v>
      </c>
      <c r="E35" s="129">
        <v>1300100150</v>
      </c>
      <c r="F35" s="129">
        <v>240</v>
      </c>
      <c r="G35" s="129"/>
      <c r="H35" s="4"/>
      <c r="I35" s="187">
        <v>0</v>
      </c>
      <c r="J35" s="188"/>
      <c r="K35" s="207"/>
      <c r="L35" s="208"/>
    </row>
    <row r="36" spans="1:13" ht="14.25" thickBot="1">
      <c r="A36" s="130" t="s">
        <v>44</v>
      </c>
      <c r="B36" s="120">
        <f t="shared" si="0"/>
        <v>14</v>
      </c>
      <c r="C36" s="121" t="s">
        <v>31</v>
      </c>
      <c r="D36" s="121" t="s">
        <v>53</v>
      </c>
      <c r="E36" s="131">
        <v>1300100150</v>
      </c>
      <c r="F36" s="131">
        <v>244</v>
      </c>
      <c r="G36" s="131">
        <v>225</v>
      </c>
      <c r="H36" s="131"/>
      <c r="I36" s="189"/>
      <c r="J36" s="190"/>
      <c r="K36" s="213"/>
      <c r="L36" s="214"/>
      <c r="M36" s="68"/>
    </row>
    <row r="37" spans="1:12" ht="40.5">
      <c r="A37" s="132" t="s">
        <v>154</v>
      </c>
      <c r="B37" s="133">
        <f t="shared" si="0"/>
        <v>15</v>
      </c>
      <c r="C37" s="134" t="s">
        <v>31</v>
      </c>
      <c r="D37" s="134" t="s">
        <v>53</v>
      </c>
      <c r="E37" s="134" t="s">
        <v>155</v>
      </c>
      <c r="F37" s="134"/>
      <c r="G37" s="135"/>
      <c r="H37" s="135"/>
      <c r="I37" s="191">
        <f>I40+I43+I44+I51+I52+I54+I55</f>
        <v>0</v>
      </c>
      <c r="J37" s="191"/>
      <c r="K37" s="191">
        <f>K40+K43+K44+K51+K52+K54+K55</f>
        <v>0</v>
      </c>
      <c r="L37" s="191">
        <f>L40+L43+L44+L51+L52+L54+L55</f>
        <v>0</v>
      </c>
    </row>
    <row r="38" spans="1:12" s="1" customFormat="1" ht="13.5">
      <c r="A38" s="127" t="s">
        <v>156</v>
      </c>
      <c r="B38" s="108">
        <f t="shared" si="0"/>
        <v>16</v>
      </c>
      <c r="C38" s="128" t="s">
        <v>31</v>
      </c>
      <c r="D38" s="128" t="s">
        <v>53</v>
      </c>
      <c r="E38" s="128" t="s">
        <v>157</v>
      </c>
      <c r="F38" s="128"/>
      <c r="G38" s="137"/>
      <c r="H38" s="137"/>
      <c r="I38" s="192">
        <v>0</v>
      </c>
      <c r="J38" s="192"/>
      <c r="K38" s="192">
        <v>0</v>
      </c>
      <c r="L38" s="192">
        <v>0</v>
      </c>
    </row>
    <row r="39" spans="1:12" ht="26.25">
      <c r="A39" s="127" t="s">
        <v>158</v>
      </c>
      <c r="B39" s="108">
        <f t="shared" si="0"/>
        <v>17</v>
      </c>
      <c r="C39" s="128" t="s">
        <v>31</v>
      </c>
      <c r="D39" s="128" t="s">
        <v>53</v>
      </c>
      <c r="E39" s="128" t="s">
        <v>130</v>
      </c>
      <c r="F39" s="128"/>
      <c r="G39" s="137"/>
      <c r="H39" s="137"/>
      <c r="I39" s="192">
        <v>0</v>
      </c>
      <c r="J39" s="192"/>
      <c r="K39" s="192">
        <v>0</v>
      </c>
      <c r="L39" s="192">
        <v>0</v>
      </c>
    </row>
    <row r="40" spans="1:12" ht="26.25">
      <c r="A40" s="117" t="s">
        <v>112</v>
      </c>
      <c r="B40" s="108">
        <f t="shared" si="0"/>
        <v>18</v>
      </c>
      <c r="C40" s="112" t="s">
        <v>31</v>
      </c>
      <c r="D40" s="112" t="s">
        <v>53</v>
      </c>
      <c r="E40" s="112" t="s">
        <v>130</v>
      </c>
      <c r="F40" s="112" t="s">
        <v>100</v>
      </c>
      <c r="G40" s="113">
        <v>210</v>
      </c>
      <c r="H40" s="113"/>
      <c r="I40" s="183"/>
      <c r="J40" s="201"/>
      <c r="K40" s="207"/>
      <c r="L40" s="208"/>
    </row>
    <row r="41" spans="1:12" s="1" customFormat="1" ht="13.5">
      <c r="A41" s="114" t="s">
        <v>159</v>
      </c>
      <c r="B41" s="108">
        <f t="shared" si="0"/>
        <v>19</v>
      </c>
      <c r="C41" s="115" t="s">
        <v>31</v>
      </c>
      <c r="D41" s="115" t="s">
        <v>53</v>
      </c>
      <c r="E41" s="115" t="s">
        <v>130</v>
      </c>
      <c r="F41" s="115" t="s">
        <v>160</v>
      </c>
      <c r="G41" s="116">
        <v>212</v>
      </c>
      <c r="H41" s="116"/>
      <c r="I41" s="184"/>
      <c r="J41" s="199"/>
      <c r="K41" s="207"/>
      <c r="L41" s="208"/>
    </row>
    <row r="42" spans="1:12" ht="13.5">
      <c r="A42" s="111" t="s">
        <v>40</v>
      </c>
      <c r="B42" s="108">
        <f t="shared" si="0"/>
        <v>20</v>
      </c>
      <c r="C42" s="112" t="s">
        <v>31</v>
      </c>
      <c r="D42" s="112" t="s">
        <v>53</v>
      </c>
      <c r="E42" s="112" t="s">
        <v>130</v>
      </c>
      <c r="F42" s="112" t="s">
        <v>75</v>
      </c>
      <c r="G42" s="113">
        <v>220</v>
      </c>
      <c r="H42" s="113"/>
      <c r="I42" s="183"/>
      <c r="J42" s="201"/>
      <c r="K42" s="207"/>
      <c r="L42" s="208"/>
    </row>
    <row r="43" spans="1:13" ht="13.5">
      <c r="A43" s="114" t="s">
        <v>41</v>
      </c>
      <c r="B43" s="108">
        <f t="shared" si="0"/>
        <v>21</v>
      </c>
      <c r="C43" s="115" t="s">
        <v>31</v>
      </c>
      <c r="D43" s="115" t="s">
        <v>53</v>
      </c>
      <c r="E43" s="115" t="s">
        <v>130</v>
      </c>
      <c r="F43" s="115" t="s">
        <v>76</v>
      </c>
      <c r="G43" s="116">
        <v>221</v>
      </c>
      <c r="H43" s="116"/>
      <c r="I43" s="184"/>
      <c r="J43" s="199"/>
      <c r="K43" s="207"/>
      <c r="L43" s="208"/>
      <c r="M43" s="89"/>
    </row>
    <row r="44" spans="1:12" s="1" customFormat="1" ht="13.5">
      <c r="A44" s="138" t="s">
        <v>42</v>
      </c>
      <c r="B44" s="108">
        <f t="shared" si="0"/>
        <v>22</v>
      </c>
      <c r="C44" s="128" t="s">
        <v>31</v>
      </c>
      <c r="D44" s="128" t="s">
        <v>53</v>
      </c>
      <c r="E44" s="128" t="s">
        <v>130</v>
      </c>
      <c r="F44" s="128" t="s">
        <v>77</v>
      </c>
      <c r="G44" s="137">
        <v>223</v>
      </c>
      <c r="H44" s="137"/>
      <c r="I44" s="192">
        <f>I46+I47+I48+I49</f>
        <v>0</v>
      </c>
      <c r="J44" s="192"/>
      <c r="K44" s="192">
        <f>K46+K47+K48+K49</f>
        <v>0</v>
      </c>
      <c r="L44" s="192">
        <f>L46+L47+L48+L49</f>
        <v>0</v>
      </c>
    </row>
    <row r="45" spans="1:12" ht="13.5">
      <c r="A45" s="114" t="s">
        <v>80</v>
      </c>
      <c r="B45" s="108">
        <f t="shared" si="0"/>
        <v>23</v>
      </c>
      <c r="C45" s="115" t="s">
        <v>31</v>
      </c>
      <c r="D45" s="115" t="s">
        <v>53</v>
      </c>
      <c r="E45" s="115" t="s">
        <v>130</v>
      </c>
      <c r="F45" s="115" t="s">
        <v>77</v>
      </c>
      <c r="G45" s="116">
        <v>223</v>
      </c>
      <c r="H45" s="139" t="s">
        <v>64</v>
      </c>
      <c r="I45" s="184"/>
      <c r="J45" s="199"/>
      <c r="K45" s="207"/>
      <c r="L45" s="208"/>
    </row>
    <row r="46" spans="1:13" ht="13.5">
      <c r="A46" s="114" t="s">
        <v>79</v>
      </c>
      <c r="B46" s="108">
        <f t="shared" si="0"/>
        <v>24</v>
      </c>
      <c r="C46" s="115" t="s">
        <v>31</v>
      </c>
      <c r="D46" s="115" t="s">
        <v>53</v>
      </c>
      <c r="E46" s="115" t="s">
        <v>130</v>
      </c>
      <c r="F46" s="115" t="s">
        <v>77</v>
      </c>
      <c r="G46" s="116">
        <v>223</v>
      </c>
      <c r="H46" s="139" t="s">
        <v>50</v>
      </c>
      <c r="I46" s="184"/>
      <c r="J46" s="199"/>
      <c r="K46" s="207"/>
      <c r="L46" s="208"/>
      <c r="M46" s="82"/>
    </row>
    <row r="47" spans="1:13" s="1" customFormat="1" ht="13.5">
      <c r="A47" s="114" t="s">
        <v>43</v>
      </c>
      <c r="B47" s="108">
        <f t="shared" si="0"/>
        <v>25</v>
      </c>
      <c r="C47" s="115" t="s">
        <v>31</v>
      </c>
      <c r="D47" s="115" t="s">
        <v>53</v>
      </c>
      <c r="E47" s="115" t="s">
        <v>130</v>
      </c>
      <c r="F47" s="115" t="s">
        <v>77</v>
      </c>
      <c r="G47" s="116">
        <v>223</v>
      </c>
      <c r="H47" s="139" t="s">
        <v>51</v>
      </c>
      <c r="I47" s="184"/>
      <c r="J47" s="199"/>
      <c r="K47" s="207"/>
      <c r="L47" s="208"/>
      <c r="M47" s="83"/>
    </row>
    <row r="48" spans="1:13" ht="13.5">
      <c r="A48" s="114" t="s">
        <v>81</v>
      </c>
      <c r="B48" s="108">
        <f t="shared" si="0"/>
        <v>26</v>
      </c>
      <c r="C48" s="115" t="s">
        <v>31</v>
      </c>
      <c r="D48" s="115" t="s">
        <v>53</v>
      </c>
      <c r="E48" s="115" t="s">
        <v>130</v>
      </c>
      <c r="F48" s="115" t="s">
        <v>77</v>
      </c>
      <c r="G48" s="116">
        <v>223</v>
      </c>
      <c r="H48" s="139" t="s">
        <v>52</v>
      </c>
      <c r="I48" s="184"/>
      <c r="J48" s="199"/>
      <c r="K48" s="207"/>
      <c r="L48" s="208"/>
      <c r="M48" s="82"/>
    </row>
    <row r="49" spans="1:12" s="1" customFormat="1" ht="13.5">
      <c r="A49" s="114" t="s">
        <v>82</v>
      </c>
      <c r="B49" s="108">
        <f t="shared" si="0"/>
        <v>27</v>
      </c>
      <c r="C49" s="115" t="s">
        <v>31</v>
      </c>
      <c r="D49" s="115" t="s">
        <v>53</v>
      </c>
      <c r="E49" s="115" t="s">
        <v>130</v>
      </c>
      <c r="F49" s="115" t="s">
        <v>77</v>
      </c>
      <c r="G49" s="116">
        <v>223</v>
      </c>
      <c r="H49" s="139" t="s">
        <v>65</v>
      </c>
      <c r="I49" s="184"/>
      <c r="J49" s="199"/>
      <c r="K49" s="215"/>
      <c r="L49" s="216"/>
    </row>
    <row r="50" spans="1:12" ht="13.5">
      <c r="A50" s="114" t="s">
        <v>87</v>
      </c>
      <c r="B50" s="108">
        <f t="shared" si="0"/>
        <v>28</v>
      </c>
      <c r="C50" s="115" t="s">
        <v>31</v>
      </c>
      <c r="D50" s="115" t="s">
        <v>53</v>
      </c>
      <c r="E50" s="115" t="s">
        <v>130</v>
      </c>
      <c r="F50" s="115" t="s">
        <v>77</v>
      </c>
      <c r="G50" s="116">
        <v>224</v>
      </c>
      <c r="H50" s="139"/>
      <c r="I50" s="184"/>
      <c r="J50" s="199"/>
      <c r="K50" s="215"/>
      <c r="L50" s="216"/>
    </row>
    <row r="51" spans="1:13" ht="13.5">
      <c r="A51" s="114" t="s">
        <v>44</v>
      </c>
      <c r="B51" s="108">
        <f t="shared" si="0"/>
        <v>29</v>
      </c>
      <c r="C51" s="115" t="s">
        <v>31</v>
      </c>
      <c r="D51" s="115" t="s">
        <v>53</v>
      </c>
      <c r="E51" s="115" t="s">
        <v>130</v>
      </c>
      <c r="F51" s="115" t="s">
        <v>77</v>
      </c>
      <c r="G51" s="116">
        <v>225</v>
      </c>
      <c r="H51" s="116"/>
      <c r="I51" s="184"/>
      <c r="J51" s="199"/>
      <c r="K51" s="215"/>
      <c r="L51" s="216"/>
      <c r="M51" s="82"/>
    </row>
    <row r="52" spans="1:13" ht="13.5">
      <c r="A52" s="114" t="s">
        <v>45</v>
      </c>
      <c r="B52" s="108">
        <f t="shared" si="0"/>
        <v>30</v>
      </c>
      <c r="C52" s="115" t="s">
        <v>31</v>
      </c>
      <c r="D52" s="115" t="s">
        <v>53</v>
      </c>
      <c r="E52" s="115" t="s">
        <v>130</v>
      </c>
      <c r="F52" s="115" t="s">
        <v>77</v>
      </c>
      <c r="G52" s="116">
        <v>226</v>
      </c>
      <c r="H52" s="116"/>
      <c r="I52" s="184"/>
      <c r="J52" s="199"/>
      <c r="K52" s="215"/>
      <c r="L52" s="216"/>
      <c r="M52" s="82"/>
    </row>
    <row r="53" spans="1:12" s="1" customFormat="1" ht="13.5">
      <c r="A53" s="117" t="s">
        <v>46</v>
      </c>
      <c r="B53" s="108">
        <f t="shared" si="0"/>
        <v>31</v>
      </c>
      <c r="C53" s="112" t="s">
        <v>31</v>
      </c>
      <c r="D53" s="112" t="s">
        <v>53</v>
      </c>
      <c r="E53" s="112" t="s">
        <v>130</v>
      </c>
      <c r="F53" s="112" t="s">
        <v>75</v>
      </c>
      <c r="G53" s="113">
        <v>300</v>
      </c>
      <c r="H53" s="113"/>
      <c r="I53" s="183"/>
      <c r="J53" s="201"/>
      <c r="K53" s="217"/>
      <c r="L53" s="218"/>
    </row>
    <row r="54" spans="1:12" ht="13.5">
      <c r="A54" s="118" t="s">
        <v>47</v>
      </c>
      <c r="B54" s="108">
        <f t="shared" si="0"/>
        <v>32</v>
      </c>
      <c r="C54" s="115" t="s">
        <v>31</v>
      </c>
      <c r="D54" s="115" t="s">
        <v>53</v>
      </c>
      <c r="E54" s="115" t="s">
        <v>130</v>
      </c>
      <c r="F54" s="115" t="s">
        <v>77</v>
      </c>
      <c r="G54" s="116">
        <v>310</v>
      </c>
      <c r="H54" s="116"/>
      <c r="I54" s="184"/>
      <c r="J54" s="199"/>
      <c r="K54" s="215"/>
      <c r="L54" s="216"/>
    </row>
    <row r="55" spans="1:13" ht="13.5">
      <c r="A55" s="118" t="s">
        <v>48</v>
      </c>
      <c r="B55" s="108">
        <f t="shared" si="0"/>
        <v>33</v>
      </c>
      <c r="C55" s="115" t="s">
        <v>31</v>
      </c>
      <c r="D55" s="115" t="s">
        <v>53</v>
      </c>
      <c r="E55" s="115" t="s">
        <v>130</v>
      </c>
      <c r="F55" s="115" t="s">
        <v>77</v>
      </c>
      <c r="G55" s="116">
        <v>340</v>
      </c>
      <c r="H55" s="116"/>
      <c r="I55" s="184"/>
      <c r="J55" s="199"/>
      <c r="K55" s="215"/>
      <c r="L55" s="216"/>
      <c r="M55" s="82"/>
    </row>
    <row r="56" spans="1:12" ht="51.75">
      <c r="A56" s="127" t="s">
        <v>161</v>
      </c>
      <c r="B56" s="108">
        <f t="shared" si="0"/>
        <v>34</v>
      </c>
      <c r="C56" s="128" t="s">
        <v>31</v>
      </c>
      <c r="D56" s="128" t="s">
        <v>53</v>
      </c>
      <c r="E56" s="128" t="s">
        <v>162</v>
      </c>
      <c r="F56" s="128"/>
      <c r="G56" s="137"/>
      <c r="H56" s="137"/>
      <c r="I56" s="192">
        <v>10176</v>
      </c>
      <c r="J56" s="203"/>
      <c r="K56" s="192">
        <v>10176</v>
      </c>
      <c r="L56" s="192">
        <v>10176</v>
      </c>
    </row>
    <row r="57" spans="1:12" ht="13.5">
      <c r="A57" s="111" t="s">
        <v>40</v>
      </c>
      <c r="B57" s="108">
        <f t="shared" si="0"/>
        <v>35</v>
      </c>
      <c r="C57" s="112" t="s">
        <v>31</v>
      </c>
      <c r="D57" s="112" t="s">
        <v>53</v>
      </c>
      <c r="E57" s="112" t="s">
        <v>162</v>
      </c>
      <c r="F57" s="112" t="s">
        <v>75</v>
      </c>
      <c r="G57" s="113">
        <v>220</v>
      </c>
      <c r="H57" s="113"/>
      <c r="I57" s="183">
        <v>10176</v>
      </c>
      <c r="J57" s="201"/>
      <c r="K57" s="183">
        <v>10176</v>
      </c>
      <c r="L57" s="183">
        <v>10176</v>
      </c>
    </row>
    <row r="58" spans="1:12" s="1" customFormat="1" ht="13.5">
      <c r="A58" s="114" t="s">
        <v>45</v>
      </c>
      <c r="B58" s="108">
        <f t="shared" si="0"/>
        <v>36</v>
      </c>
      <c r="C58" s="115" t="s">
        <v>31</v>
      </c>
      <c r="D58" s="115" t="s">
        <v>53</v>
      </c>
      <c r="E58" s="115" t="s">
        <v>162</v>
      </c>
      <c r="F58" s="115" t="s">
        <v>77</v>
      </c>
      <c r="G58" s="116">
        <v>226</v>
      </c>
      <c r="H58" s="116"/>
      <c r="I58" s="184">
        <v>10176</v>
      </c>
      <c r="J58" s="199"/>
      <c r="K58" s="184">
        <v>10176</v>
      </c>
      <c r="L58" s="184">
        <v>10176</v>
      </c>
    </row>
    <row r="59" spans="1:12" ht="39">
      <c r="A59" s="127" t="s">
        <v>163</v>
      </c>
      <c r="B59" s="108">
        <f t="shared" si="0"/>
        <v>37</v>
      </c>
      <c r="C59" s="128" t="s">
        <v>31</v>
      </c>
      <c r="D59" s="128" t="s">
        <v>53</v>
      </c>
      <c r="E59" s="128" t="s">
        <v>131</v>
      </c>
      <c r="F59" s="128"/>
      <c r="G59" s="137"/>
      <c r="H59" s="137"/>
      <c r="I59" s="192">
        <v>5679176</v>
      </c>
      <c r="J59" s="203"/>
      <c r="K59" s="219">
        <v>6389073</v>
      </c>
      <c r="L59" s="219">
        <v>6389073</v>
      </c>
    </row>
    <row r="60" spans="1:12" s="1" customFormat="1" ht="26.25">
      <c r="A60" s="117" t="s">
        <v>112</v>
      </c>
      <c r="B60" s="108">
        <f t="shared" si="0"/>
        <v>38</v>
      </c>
      <c r="C60" s="112" t="s">
        <v>31</v>
      </c>
      <c r="D60" s="112" t="s">
        <v>53</v>
      </c>
      <c r="E60" s="112" t="s">
        <v>131</v>
      </c>
      <c r="F60" s="112" t="s">
        <v>100</v>
      </c>
      <c r="G60" s="140">
        <v>210</v>
      </c>
      <c r="H60" s="140"/>
      <c r="I60" s="183">
        <v>5679176</v>
      </c>
      <c r="J60" s="204"/>
      <c r="K60" s="207">
        <v>6389073</v>
      </c>
      <c r="L60" s="207">
        <v>6389073</v>
      </c>
    </row>
    <row r="61" spans="1:13" ht="13.5">
      <c r="A61" s="114" t="s">
        <v>102</v>
      </c>
      <c r="B61" s="108">
        <f t="shared" si="0"/>
        <v>39</v>
      </c>
      <c r="C61" s="115" t="s">
        <v>31</v>
      </c>
      <c r="D61" s="115" t="s">
        <v>53</v>
      </c>
      <c r="E61" s="115" t="s">
        <v>131</v>
      </c>
      <c r="F61" s="115" t="s">
        <v>113</v>
      </c>
      <c r="G61" s="4">
        <v>211</v>
      </c>
      <c r="H61" s="4"/>
      <c r="I61" s="184">
        <v>4361886</v>
      </c>
      <c r="J61" s="188"/>
      <c r="K61" s="207">
        <v>4907122</v>
      </c>
      <c r="L61" s="207">
        <v>4907122</v>
      </c>
      <c r="M61" s="82"/>
    </row>
    <row r="62" spans="1:13" ht="13.5">
      <c r="A62" s="114" t="s">
        <v>105</v>
      </c>
      <c r="B62" s="108">
        <f t="shared" si="0"/>
        <v>40</v>
      </c>
      <c r="C62" s="115" t="s">
        <v>31</v>
      </c>
      <c r="D62" s="115" t="s">
        <v>53</v>
      </c>
      <c r="E62" s="115" t="s">
        <v>131</v>
      </c>
      <c r="F62" s="115" t="s">
        <v>160</v>
      </c>
      <c r="G62" s="116">
        <v>213</v>
      </c>
      <c r="H62" s="116"/>
      <c r="I62" s="184">
        <v>1317290</v>
      </c>
      <c r="J62" s="199"/>
      <c r="K62" s="207">
        <v>1481951</v>
      </c>
      <c r="L62" s="207">
        <v>1481951</v>
      </c>
      <c r="M62" s="82"/>
    </row>
    <row r="63" spans="1:12" ht="13.5">
      <c r="A63" s="111" t="s">
        <v>40</v>
      </c>
      <c r="B63" s="108">
        <f t="shared" si="0"/>
        <v>41</v>
      </c>
      <c r="C63" s="112" t="s">
        <v>31</v>
      </c>
      <c r="D63" s="112" t="s">
        <v>53</v>
      </c>
      <c r="E63" s="112" t="s">
        <v>131</v>
      </c>
      <c r="F63" s="112" t="s">
        <v>75</v>
      </c>
      <c r="G63" s="113">
        <v>220</v>
      </c>
      <c r="H63" s="113"/>
      <c r="I63" s="183"/>
      <c r="J63" s="201"/>
      <c r="K63" s="207"/>
      <c r="L63" s="208"/>
    </row>
    <row r="64" spans="1:12" ht="12.75" customHeight="1">
      <c r="A64" s="114" t="s">
        <v>41</v>
      </c>
      <c r="B64" s="108">
        <f t="shared" si="0"/>
        <v>42</v>
      </c>
      <c r="C64" s="115" t="s">
        <v>31</v>
      </c>
      <c r="D64" s="115" t="s">
        <v>53</v>
      </c>
      <c r="E64" s="115" t="s">
        <v>131</v>
      </c>
      <c r="F64" s="115" t="s">
        <v>76</v>
      </c>
      <c r="G64" s="116">
        <v>221</v>
      </c>
      <c r="H64" s="116"/>
      <c r="I64" s="184"/>
      <c r="J64" s="199"/>
      <c r="K64" s="207"/>
      <c r="L64" s="208"/>
    </row>
    <row r="65" spans="1:12" ht="13.5">
      <c r="A65" s="117" t="s">
        <v>46</v>
      </c>
      <c r="B65" s="108">
        <f t="shared" si="0"/>
        <v>43</v>
      </c>
      <c r="C65" s="112" t="s">
        <v>31</v>
      </c>
      <c r="D65" s="112" t="s">
        <v>53</v>
      </c>
      <c r="E65" s="112" t="s">
        <v>131</v>
      </c>
      <c r="F65" s="112" t="s">
        <v>75</v>
      </c>
      <c r="G65" s="113">
        <v>300</v>
      </c>
      <c r="H65" s="113"/>
      <c r="I65" s="183"/>
      <c r="J65" s="201"/>
      <c r="K65" s="207"/>
      <c r="L65" s="208"/>
    </row>
    <row r="66" spans="1:13" ht="13.5">
      <c r="A66" s="114" t="s">
        <v>47</v>
      </c>
      <c r="B66" s="108">
        <f t="shared" si="0"/>
        <v>44</v>
      </c>
      <c r="C66" s="115" t="s">
        <v>31</v>
      </c>
      <c r="D66" s="115" t="s">
        <v>53</v>
      </c>
      <c r="E66" s="115" t="s">
        <v>131</v>
      </c>
      <c r="F66" s="115" t="s">
        <v>77</v>
      </c>
      <c r="G66" s="116">
        <v>310</v>
      </c>
      <c r="H66" s="116"/>
      <c r="I66" s="184">
        <v>0</v>
      </c>
      <c r="J66" s="199"/>
      <c r="K66" s="207"/>
      <c r="L66" s="208"/>
      <c r="M66" s="82"/>
    </row>
    <row r="67" spans="1:12" ht="39">
      <c r="A67" s="127" t="s">
        <v>164</v>
      </c>
      <c r="B67" s="108">
        <f t="shared" si="0"/>
        <v>45</v>
      </c>
      <c r="C67" s="128" t="s">
        <v>31</v>
      </c>
      <c r="D67" s="128" t="s">
        <v>53</v>
      </c>
      <c r="E67" s="128" t="s">
        <v>132</v>
      </c>
      <c r="F67" s="128"/>
      <c r="G67" s="137"/>
      <c r="H67" s="137"/>
      <c r="I67" s="192">
        <f>I69</f>
        <v>147015</v>
      </c>
      <c r="J67" s="203"/>
      <c r="K67" s="219">
        <v>148500</v>
      </c>
      <c r="L67" s="219">
        <v>148500</v>
      </c>
    </row>
    <row r="68" spans="1:12" ht="13.5">
      <c r="A68" s="117" t="s">
        <v>46</v>
      </c>
      <c r="B68" s="108">
        <f t="shared" si="0"/>
        <v>46</v>
      </c>
      <c r="C68" s="112" t="s">
        <v>31</v>
      </c>
      <c r="D68" s="112" t="s">
        <v>53</v>
      </c>
      <c r="E68" s="112" t="s">
        <v>132</v>
      </c>
      <c r="F68" s="112" t="s">
        <v>75</v>
      </c>
      <c r="G68" s="113"/>
      <c r="H68" s="113"/>
      <c r="I68" s="183">
        <v>147015</v>
      </c>
      <c r="J68" s="201"/>
      <c r="K68" s="207">
        <v>148500</v>
      </c>
      <c r="L68" s="207">
        <v>148500</v>
      </c>
    </row>
    <row r="69" spans="1:12" ht="13.5">
      <c r="A69" s="118" t="s">
        <v>48</v>
      </c>
      <c r="B69" s="108">
        <f t="shared" si="0"/>
        <v>47</v>
      </c>
      <c r="C69" s="115" t="s">
        <v>31</v>
      </c>
      <c r="D69" s="115" t="s">
        <v>53</v>
      </c>
      <c r="E69" s="115" t="s">
        <v>132</v>
      </c>
      <c r="F69" s="142">
        <v>244</v>
      </c>
      <c r="G69" s="116">
        <v>340</v>
      </c>
      <c r="H69" s="143"/>
      <c r="I69" s="184">
        <v>147015</v>
      </c>
      <c r="J69" s="199"/>
      <c r="K69" s="207">
        <v>148500</v>
      </c>
      <c r="L69" s="207">
        <v>148500</v>
      </c>
    </row>
    <row r="70" spans="1:12" ht="13.5">
      <c r="A70" s="127" t="s">
        <v>165</v>
      </c>
      <c r="B70" s="108">
        <f t="shared" si="0"/>
        <v>48</v>
      </c>
      <c r="C70" s="128" t="s">
        <v>31</v>
      </c>
      <c r="D70" s="128" t="s">
        <v>53</v>
      </c>
      <c r="E70" s="128" t="s">
        <v>133</v>
      </c>
      <c r="F70" s="128"/>
      <c r="G70" s="137"/>
      <c r="H70" s="137"/>
      <c r="I70" s="192">
        <f>I72+I73+I74</f>
        <v>0</v>
      </c>
      <c r="J70" s="192"/>
      <c r="K70" s="192">
        <f>K72+K73+K74</f>
        <v>0</v>
      </c>
      <c r="L70" s="192">
        <f>L72+L73+L74</f>
        <v>0</v>
      </c>
    </row>
    <row r="71" spans="1:12" ht="13.5">
      <c r="A71" s="117" t="s">
        <v>166</v>
      </c>
      <c r="B71" s="108">
        <f t="shared" si="0"/>
        <v>49</v>
      </c>
      <c r="C71" s="112" t="s">
        <v>31</v>
      </c>
      <c r="D71" s="112" t="s">
        <v>53</v>
      </c>
      <c r="E71" s="112" t="s">
        <v>133</v>
      </c>
      <c r="F71" s="112" t="s">
        <v>123</v>
      </c>
      <c r="G71" s="113">
        <v>290</v>
      </c>
      <c r="H71" s="144"/>
      <c r="I71" s="183"/>
      <c r="J71" s="201"/>
      <c r="K71" s="199"/>
      <c r="L71" s="220"/>
    </row>
    <row r="72" spans="1:13" ht="26.25">
      <c r="A72" s="118" t="s">
        <v>114</v>
      </c>
      <c r="B72" s="108">
        <f t="shared" si="0"/>
        <v>50</v>
      </c>
      <c r="C72" s="115" t="s">
        <v>31</v>
      </c>
      <c r="D72" s="115" t="s">
        <v>53</v>
      </c>
      <c r="E72" s="115" t="s">
        <v>133</v>
      </c>
      <c r="F72" s="115" t="s">
        <v>83</v>
      </c>
      <c r="G72" s="116">
        <v>290</v>
      </c>
      <c r="H72" s="145"/>
      <c r="I72" s="184"/>
      <c r="J72" s="199"/>
      <c r="K72" s="199"/>
      <c r="L72" s="220"/>
      <c r="M72" s="82"/>
    </row>
    <row r="73" spans="1:13" ht="13.5">
      <c r="A73" s="118" t="s">
        <v>115</v>
      </c>
      <c r="B73" s="108">
        <f t="shared" si="0"/>
        <v>51</v>
      </c>
      <c r="C73" s="115" t="s">
        <v>31</v>
      </c>
      <c r="D73" s="115" t="s">
        <v>53</v>
      </c>
      <c r="E73" s="115" t="s">
        <v>133</v>
      </c>
      <c r="F73" s="115" t="s">
        <v>84</v>
      </c>
      <c r="G73" s="116">
        <v>290</v>
      </c>
      <c r="H73" s="145"/>
      <c r="I73" s="184"/>
      <c r="J73" s="199"/>
      <c r="K73" s="199"/>
      <c r="L73" s="220"/>
      <c r="M73" s="82"/>
    </row>
    <row r="74" spans="1:13" ht="13.5">
      <c r="A74" s="118" t="s">
        <v>116</v>
      </c>
      <c r="B74" s="108">
        <f t="shared" si="0"/>
        <v>52</v>
      </c>
      <c r="C74" s="115" t="s">
        <v>31</v>
      </c>
      <c r="D74" s="115" t="s">
        <v>53</v>
      </c>
      <c r="E74" s="115" t="s">
        <v>133</v>
      </c>
      <c r="F74" s="115" t="s">
        <v>111</v>
      </c>
      <c r="G74" s="116">
        <v>290</v>
      </c>
      <c r="H74" s="145"/>
      <c r="I74" s="184"/>
      <c r="J74" s="199"/>
      <c r="K74" s="199"/>
      <c r="L74" s="220"/>
      <c r="M74" s="82"/>
    </row>
    <row r="75" spans="1:12" ht="13.5">
      <c r="A75" s="127" t="s">
        <v>122</v>
      </c>
      <c r="B75" s="108">
        <f t="shared" si="0"/>
        <v>53</v>
      </c>
      <c r="C75" s="128" t="s">
        <v>31</v>
      </c>
      <c r="D75" s="128" t="s">
        <v>53</v>
      </c>
      <c r="E75" s="128" t="s">
        <v>134</v>
      </c>
      <c r="F75" s="128"/>
      <c r="G75" s="137"/>
      <c r="H75" s="137"/>
      <c r="I75" s="192"/>
      <c r="J75" s="203"/>
      <c r="K75" s="199"/>
      <c r="L75" s="220"/>
    </row>
    <row r="76" spans="1:12" ht="13.5">
      <c r="A76" s="111" t="s">
        <v>40</v>
      </c>
      <c r="B76" s="108">
        <f t="shared" si="0"/>
        <v>54</v>
      </c>
      <c r="C76" s="128" t="s">
        <v>31</v>
      </c>
      <c r="D76" s="128" t="s">
        <v>53</v>
      </c>
      <c r="E76" s="128" t="s">
        <v>134</v>
      </c>
      <c r="F76" s="128" t="s">
        <v>75</v>
      </c>
      <c r="G76" s="137">
        <v>220</v>
      </c>
      <c r="H76" s="137"/>
      <c r="I76" s="192">
        <f>I77+I78+I79+I80+I81</f>
        <v>0</v>
      </c>
      <c r="J76" s="192"/>
      <c r="K76" s="192">
        <f>K77+K78+K79+K80+K81</f>
        <v>0</v>
      </c>
      <c r="L76" s="192">
        <f>L77+L78+L79+L80+L81</f>
        <v>0</v>
      </c>
    </row>
    <row r="77" spans="1:13" ht="13.5">
      <c r="A77" s="118" t="s">
        <v>42</v>
      </c>
      <c r="B77" s="108">
        <f t="shared" si="0"/>
        <v>55</v>
      </c>
      <c r="C77" s="115" t="s">
        <v>31</v>
      </c>
      <c r="D77" s="115" t="s">
        <v>53</v>
      </c>
      <c r="E77" s="115" t="s">
        <v>134</v>
      </c>
      <c r="F77" s="115" t="s">
        <v>77</v>
      </c>
      <c r="G77" s="116">
        <v>223</v>
      </c>
      <c r="H77" s="139" t="s">
        <v>50</v>
      </c>
      <c r="I77" s="184"/>
      <c r="J77" s="199"/>
      <c r="K77" s="199"/>
      <c r="L77" s="220"/>
      <c r="M77" s="82"/>
    </row>
    <row r="78" spans="1:12" ht="13.5">
      <c r="A78" s="118" t="s">
        <v>42</v>
      </c>
      <c r="B78" s="108">
        <f t="shared" si="0"/>
        <v>56</v>
      </c>
      <c r="C78" s="115" t="s">
        <v>31</v>
      </c>
      <c r="D78" s="115" t="s">
        <v>53</v>
      </c>
      <c r="E78" s="115" t="s">
        <v>134</v>
      </c>
      <c r="F78" s="115" t="s">
        <v>77</v>
      </c>
      <c r="G78" s="116">
        <v>223</v>
      </c>
      <c r="H78" s="139" t="s">
        <v>51</v>
      </c>
      <c r="I78" s="184"/>
      <c r="J78" s="199"/>
      <c r="K78" s="199"/>
      <c r="L78" s="220"/>
    </row>
    <row r="79" spans="1:12" ht="13.5">
      <c r="A79" s="114" t="s">
        <v>44</v>
      </c>
      <c r="B79" s="108">
        <f t="shared" si="0"/>
        <v>57</v>
      </c>
      <c r="C79" s="115" t="s">
        <v>31</v>
      </c>
      <c r="D79" s="115" t="s">
        <v>53</v>
      </c>
      <c r="E79" s="115" t="s">
        <v>134</v>
      </c>
      <c r="F79" s="115" t="s">
        <v>77</v>
      </c>
      <c r="G79" s="116">
        <v>225</v>
      </c>
      <c r="H79" s="139"/>
      <c r="I79" s="184"/>
      <c r="J79" s="199"/>
      <c r="K79" s="199"/>
      <c r="L79" s="220"/>
    </row>
    <row r="80" spans="1:13" ht="13.5">
      <c r="A80" s="114" t="s">
        <v>45</v>
      </c>
      <c r="B80" s="108">
        <f t="shared" si="0"/>
        <v>58</v>
      </c>
      <c r="C80" s="115" t="s">
        <v>31</v>
      </c>
      <c r="D80" s="115" t="s">
        <v>53</v>
      </c>
      <c r="E80" s="115" t="s">
        <v>134</v>
      </c>
      <c r="F80" s="115" t="s">
        <v>77</v>
      </c>
      <c r="G80" s="116">
        <v>226</v>
      </c>
      <c r="H80" s="139"/>
      <c r="I80" s="184"/>
      <c r="J80" s="199"/>
      <c r="K80" s="199"/>
      <c r="L80" s="220"/>
      <c r="M80" s="82"/>
    </row>
    <row r="81" spans="1:13" ht="14.25" thickBot="1">
      <c r="A81" s="119" t="s">
        <v>48</v>
      </c>
      <c r="B81" s="120">
        <f t="shared" si="0"/>
        <v>59</v>
      </c>
      <c r="C81" s="121" t="s">
        <v>31</v>
      </c>
      <c r="D81" s="121" t="s">
        <v>53</v>
      </c>
      <c r="E81" s="121" t="s">
        <v>134</v>
      </c>
      <c r="F81" s="121" t="s">
        <v>77</v>
      </c>
      <c r="G81" s="122">
        <v>340</v>
      </c>
      <c r="H81" s="122"/>
      <c r="I81" s="185"/>
      <c r="J81" s="202"/>
      <c r="K81" s="202"/>
      <c r="L81" s="221"/>
      <c r="M81" s="82"/>
    </row>
    <row r="82" spans="1:12" ht="18" customHeight="1">
      <c r="A82" s="146" t="s">
        <v>167</v>
      </c>
      <c r="B82" s="133">
        <f t="shared" si="0"/>
        <v>60</v>
      </c>
      <c r="C82" s="147" t="s">
        <v>31</v>
      </c>
      <c r="D82" s="147" t="s">
        <v>31</v>
      </c>
      <c r="E82" s="147"/>
      <c r="F82" s="147"/>
      <c r="G82" s="148"/>
      <c r="H82" s="149"/>
      <c r="I82" s="193">
        <f>I84+I87</f>
        <v>76500</v>
      </c>
      <c r="J82" s="205"/>
      <c r="K82" s="193">
        <f>K83</f>
        <v>76500</v>
      </c>
      <c r="L82" s="193">
        <f>L83</f>
        <v>76500</v>
      </c>
    </row>
    <row r="83" spans="1:12" ht="26.25">
      <c r="A83" s="150" t="s">
        <v>168</v>
      </c>
      <c r="B83" s="108">
        <f t="shared" si="0"/>
        <v>61</v>
      </c>
      <c r="C83" s="128" t="s">
        <v>31</v>
      </c>
      <c r="D83" s="128" t="s">
        <v>31</v>
      </c>
      <c r="E83" s="128" t="s">
        <v>169</v>
      </c>
      <c r="F83" s="128"/>
      <c r="G83" s="137"/>
      <c r="H83" s="88"/>
      <c r="I83" s="192">
        <f>I84+I87</f>
        <v>76500</v>
      </c>
      <c r="J83" s="203"/>
      <c r="K83" s="192">
        <f>K84+K87</f>
        <v>76500</v>
      </c>
      <c r="L83" s="192">
        <f>L84+L87</f>
        <v>76500</v>
      </c>
    </row>
    <row r="84" spans="1:12" ht="26.25">
      <c r="A84" s="150" t="s">
        <v>170</v>
      </c>
      <c r="B84" s="108">
        <f t="shared" si="0"/>
        <v>62</v>
      </c>
      <c r="C84" s="128" t="s">
        <v>31</v>
      </c>
      <c r="D84" s="128" t="s">
        <v>31</v>
      </c>
      <c r="E84" s="128" t="s">
        <v>135</v>
      </c>
      <c r="F84" s="128"/>
      <c r="G84" s="137"/>
      <c r="H84" s="151"/>
      <c r="I84" s="192">
        <f>I85+I86</f>
        <v>0</v>
      </c>
      <c r="J84" s="203"/>
      <c r="K84" s="192">
        <f>K85+K86</f>
        <v>0</v>
      </c>
      <c r="L84" s="192">
        <f>L85+L86</f>
        <v>0</v>
      </c>
    </row>
    <row r="85" spans="1:12" ht="13.5">
      <c r="A85" s="141" t="s">
        <v>46</v>
      </c>
      <c r="B85" s="108">
        <f t="shared" si="0"/>
        <v>63</v>
      </c>
      <c r="C85" s="112" t="s">
        <v>31</v>
      </c>
      <c r="D85" s="112" t="s">
        <v>31</v>
      </c>
      <c r="E85" s="112" t="s">
        <v>135</v>
      </c>
      <c r="F85" s="112" t="s">
        <v>75</v>
      </c>
      <c r="G85" s="113">
        <v>300</v>
      </c>
      <c r="H85" s="113"/>
      <c r="I85" s="183"/>
      <c r="J85" s="201"/>
      <c r="K85" s="183"/>
      <c r="L85" s="183"/>
    </row>
    <row r="86" spans="1:13" ht="13.5">
      <c r="A86" s="92" t="s">
        <v>48</v>
      </c>
      <c r="B86" s="108">
        <f t="shared" si="0"/>
        <v>64</v>
      </c>
      <c r="C86" s="115" t="s">
        <v>31</v>
      </c>
      <c r="D86" s="115" t="s">
        <v>31</v>
      </c>
      <c r="E86" s="115" t="s">
        <v>135</v>
      </c>
      <c r="F86" s="115" t="s">
        <v>77</v>
      </c>
      <c r="G86" s="116">
        <v>340</v>
      </c>
      <c r="H86" s="116"/>
      <c r="I86" s="184"/>
      <c r="J86" s="199"/>
      <c r="K86" s="184"/>
      <c r="L86" s="184"/>
      <c r="M86" s="82"/>
    </row>
    <row r="87" spans="1:12" ht="39">
      <c r="A87" s="150" t="s">
        <v>171</v>
      </c>
      <c r="B87" s="108">
        <f t="shared" si="0"/>
        <v>65</v>
      </c>
      <c r="C87" s="128" t="s">
        <v>31</v>
      </c>
      <c r="D87" s="128" t="s">
        <v>31</v>
      </c>
      <c r="E87" s="128" t="s">
        <v>136</v>
      </c>
      <c r="F87" s="128"/>
      <c r="G87" s="137"/>
      <c r="H87" s="137"/>
      <c r="I87" s="192">
        <f>I88+I89</f>
        <v>76500</v>
      </c>
      <c r="J87" s="203" t="s">
        <v>226</v>
      </c>
      <c r="K87" s="192">
        <f>K88+K89</f>
        <v>76500</v>
      </c>
      <c r="L87" s="192">
        <f>L88+L89</f>
        <v>76500</v>
      </c>
    </row>
    <row r="88" spans="1:12" ht="13.5">
      <c r="A88" s="141" t="s">
        <v>46</v>
      </c>
      <c r="B88" s="108">
        <f t="shared" si="0"/>
        <v>66</v>
      </c>
      <c r="C88" s="112" t="s">
        <v>31</v>
      </c>
      <c r="D88" s="112" t="s">
        <v>31</v>
      </c>
      <c r="E88" s="112" t="s">
        <v>136</v>
      </c>
      <c r="F88" s="112" t="s">
        <v>75</v>
      </c>
      <c r="G88" s="113">
        <v>300</v>
      </c>
      <c r="H88" s="113"/>
      <c r="I88" s="183"/>
      <c r="J88" s="201"/>
      <c r="K88" s="183"/>
      <c r="L88" s="183"/>
    </row>
    <row r="89" spans="1:13" ht="13.5">
      <c r="A89" s="92" t="s">
        <v>48</v>
      </c>
      <c r="B89" s="108">
        <f>B88+1</f>
        <v>67</v>
      </c>
      <c r="C89" s="115" t="s">
        <v>31</v>
      </c>
      <c r="D89" s="115" t="s">
        <v>31</v>
      </c>
      <c r="E89" s="115" t="s">
        <v>136</v>
      </c>
      <c r="F89" s="115" t="s">
        <v>77</v>
      </c>
      <c r="G89" s="116">
        <v>340</v>
      </c>
      <c r="H89" s="116"/>
      <c r="I89" s="184">
        <v>76500</v>
      </c>
      <c r="J89" s="199"/>
      <c r="K89" s="184">
        <v>76500</v>
      </c>
      <c r="L89" s="184">
        <v>76500</v>
      </c>
      <c r="M89" s="82"/>
    </row>
    <row r="90" spans="1:12" ht="12.75">
      <c r="A90" s="4" t="s">
        <v>58</v>
      </c>
      <c r="B90" s="116"/>
      <c r="C90" s="116"/>
      <c r="D90" s="116"/>
      <c r="E90" s="116"/>
      <c r="F90" s="116"/>
      <c r="G90" s="116"/>
      <c r="H90" s="116"/>
      <c r="I90" s="194">
        <f>I23</f>
        <v>5912867</v>
      </c>
      <c r="J90" s="199"/>
      <c r="K90" s="194">
        <f>K23</f>
        <v>6624249</v>
      </c>
      <c r="L90" s="194">
        <f>L23</f>
        <v>6624249</v>
      </c>
    </row>
    <row r="91" spans="1:10" ht="12.75">
      <c r="A91" s="6"/>
      <c r="B91" s="72"/>
      <c r="C91" s="152"/>
      <c r="D91" s="152"/>
      <c r="E91" s="152"/>
      <c r="F91" s="152"/>
      <c r="G91" s="72"/>
      <c r="H91" s="72"/>
      <c r="I91" s="195"/>
      <c r="J91" s="206"/>
    </row>
    <row r="92" spans="1:10" ht="12.75">
      <c r="A92" s="62"/>
      <c r="B92" s="62"/>
      <c r="C92" s="62"/>
      <c r="D92" s="62"/>
      <c r="E92" s="62"/>
      <c r="F92" s="62"/>
      <c r="G92" s="62"/>
      <c r="H92" s="62"/>
      <c r="I92" s="174"/>
      <c r="J92" s="197"/>
    </row>
    <row r="93" spans="1:10" ht="12.75">
      <c r="A93" s="62" t="s">
        <v>97</v>
      </c>
      <c r="B93" s="62"/>
      <c r="C93" s="62"/>
      <c r="D93" s="62"/>
      <c r="E93" s="62"/>
      <c r="F93" s="62" t="s">
        <v>60</v>
      </c>
      <c r="G93" s="62"/>
      <c r="H93" s="62"/>
      <c r="I93" s="174"/>
      <c r="J93" s="197"/>
    </row>
    <row r="94" spans="1:14" ht="12.75">
      <c r="A94" s="62"/>
      <c r="B94" s="62"/>
      <c r="C94" s="62"/>
      <c r="D94" s="62"/>
      <c r="E94" s="62"/>
      <c r="F94" s="62"/>
      <c r="G94" s="62"/>
      <c r="H94" s="62"/>
      <c r="I94" s="174"/>
      <c r="J94" s="197"/>
      <c r="N94" s="89"/>
    </row>
    <row r="95" spans="1:10" ht="12.75">
      <c r="A95" s="62" t="s">
        <v>98</v>
      </c>
      <c r="B95" s="62"/>
      <c r="C95" s="62"/>
      <c r="D95" s="62"/>
      <c r="E95" s="62"/>
      <c r="F95" s="62" t="s">
        <v>141</v>
      </c>
      <c r="G95" s="62"/>
      <c r="H95" s="62"/>
      <c r="I95" s="174" t="s">
        <v>61</v>
      </c>
      <c r="J95" s="197"/>
    </row>
  </sheetData>
  <sheetProtection/>
  <mergeCells count="27">
    <mergeCell ref="A10:G10"/>
    <mergeCell ref="H10:I10"/>
    <mergeCell ref="B11:G11"/>
    <mergeCell ref="H11:I11"/>
    <mergeCell ref="A2:A3"/>
    <mergeCell ref="F2:J3"/>
    <mergeCell ref="H7:I7"/>
    <mergeCell ref="H8:I9"/>
    <mergeCell ref="J8:J9"/>
    <mergeCell ref="A9:G9"/>
    <mergeCell ref="B15:G15"/>
    <mergeCell ref="H15:I15"/>
    <mergeCell ref="H16:I16"/>
    <mergeCell ref="B17:G17"/>
    <mergeCell ref="H17:I18"/>
    <mergeCell ref="J11:J12"/>
    <mergeCell ref="B13:G13"/>
    <mergeCell ref="H13:I13"/>
    <mergeCell ref="J13:J14"/>
    <mergeCell ref="J17:J18"/>
    <mergeCell ref="L20:L21"/>
    <mergeCell ref="H19:I19"/>
    <mergeCell ref="A20:A21"/>
    <mergeCell ref="B20:B21"/>
    <mergeCell ref="C20:H20"/>
    <mergeCell ref="I20:J20"/>
    <mergeCell ref="K20:K21"/>
  </mergeCells>
  <printOptions/>
  <pageMargins left="0.3937007874015748" right="0" top="0.3937007874015748" bottom="0" header="0" footer="0"/>
  <pageSetup horizontalDpi="300" verticalDpi="300" orientation="portrait" paperSize="9" scale="70" r:id="rId1"/>
  <colBreaks count="1" manualBreakCount="1">
    <brk id="1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N95"/>
  <sheetViews>
    <sheetView zoomScalePageLayoutView="0" workbookViewId="0" topLeftCell="A60">
      <selection activeCell="I92" sqref="I92"/>
    </sheetView>
  </sheetViews>
  <sheetFormatPr defaultColWidth="9.00390625" defaultRowHeight="12.75"/>
  <cols>
    <col min="1" max="1" width="38.75390625" style="5" customWidth="1"/>
    <col min="2" max="2" width="6.25390625" style="5" customWidth="1"/>
    <col min="3" max="3" width="7.00390625" style="5" customWidth="1"/>
    <col min="4" max="4" width="6.75390625" style="5" customWidth="1"/>
    <col min="5" max="5" width="13.125" style="5" customWidth="1"/>
    <col min="6" max="6" width="6.25390625" style="5" customWidth="1"/>
    <col min="7" max="7" width="7.25390625" style="5" customWidth="1"/>
    <col min="8" max="8" width="7.00390625" style="5" customWidth="1"/>
    <col min="9" max="9" width="13.25390625" style="80" customWidth="1"/>
    <col min="10" max="10" width="11.75390625" style="5" customWidth="1"/>
    <col min="11" max="11" width="12.25390625" style="5" customWidth="1"/>
    <col min="12" max="12" width="11.75390625" style="5" customWidth="1"/>
    <col min="13" max="13" width="11.75390625" style="0" bestFit="1" customWidth="1"/>
  </cols>
  <sheetData>
    <row r="1" spans="1:10" ht="12.75">
      <c r="A1" s="61" t="s">
        <v>109</v>
      </c>
      <c r="B1" s="61"/>
      <c r="C1" s="61"/>
      <c r="D1" s="61"/>
      <c r="E1" s="61"/>
      <c r="F1" s="61" t="s">
        <v>121</v>
      </c>
      <c r="G1" s="61"/>
      <c r="H1" s="61"/>
      <c r="I1" s="75"/>
      <c r="J1" s="61"/>
    </row>
    <row r="2" spans="1:10" ht="12.75" customHeight="1">
      <c r="A2" s="274" t="s">
        <v>139</v>
      </c>
      <c r="B2" s="61"/>
      <c r="C2" s="61"/>
      <c r="D2" s="61"/>
      <c r="E2" s="61"/>
      <c r="F2" s="274" t="s">
        <v>144</v>
      </c>
      <c r="G2" s="274"/>
      <c r="H2" s="274"/>
      <c r="I2" s="274"/>
      <c r="J2" s="274"/>
    </row>
    <row r="3" spans="1:10" ht="12.75">
      <c r="A3" s="274"/>
      <c r="B3" s="61"/>
      <c r="C3" s="61"/>
      <c r="D3" s="61"/>
      <c r="E3" s="61"/>
      <c r="F3" s="274"/>
      <c r="G3" s="274"/>
      <c r="H3" s="274"/>
      <c r="I3" s="274"/>
      <c r="J3" s="274"/>
    </row>
    <row r="4" spans="1:10" ht="12.75">
      <c r="A4" s="61" t="s">
        <v>140</v>
      </c>
      <c r="B4" s="61"/>
      <c r="C4" s="61"/>
      <c r="D4" s="61"/>
      <c r="E4" s="61"/>
      <c r="F4" s="61" t="s">
        <v>145</v>
      </c>
      <c r="G4" s="61"/>
      <c r="H4" s="61"/>
      <c r="I4" s="75"/>
      <c r="J4" s="61"/>
    </row>
    <row r="5" spans="1:10" ht="12.75">
      <c r="A5" s="61" t="s">
        <v>110</v>
      </c>
      <c r="B5" s="61"/>
      <c r="C5" s="61"/>
      <c r="D5" s="61"/>
      <c r="E5" s="61"/>
      <c r="F5" s="61" t="s">
        <v>66</v>
      </c>
      <c r="G5" s="61"/>
      <c r="H5" s="61"/>
      <c r="I5" s="75"/>
      <c r="J5" s="61"/>
    </row>
    <row r="6" spans="1:10" ht="12.75">
      <c r="A6" s="61"/>
      <c r="B6" s="61"/>
      <c r="C6" s="61"/>
      <c r="D6" s="61"/>
      <c r="E6" s="61"/>
      <c r="F6" s="61"/>
      <c r="G6" s="61"/>
      <c r="H6" s="61"/>
      <c r="I6" s="75"/>
      <c r="J6" s="61"/>
    </row>
    <row r="7" spans="1:10" ht="12.75">
      <c r="A7" s="61"/>
      <c r="B7" s="61"/>
      <c r="C7" s="61"/>
      <c r="D7" s="61"/>
      <c r="E7" s="61"/>
      <c r="F7" s="61"/>
      <c r="G7" s="61"/>
      <c r="H7" s="275" t="s">
        <v>3</v>
      </c>
      <c r="I7" s="276"/>
      <c r="J7" s="90">
        <v>501012</v>
      </c>
    </row>
    <row r="8" spans="1:10" ht="12.75">
      <c r="A8" s="91"/>
      <c r="B8" s="61"/>
      <c r="C8" s="61"/>
      <c r="D8" s="61"/>
      <c r="E8" s="61"/>
      <c r="F8" s="61"/>
      <c r="G8" s="61"/>
      <c r="H8" s="275" t="s">
        <v>4</v>
      </c>
      <c r="I8" s="276"/>
      <c r="J8" s="284"/>
    </row>
    <row r="9" spans="1:10" ht="12.75">
      <c r="A9" s="277" t="s">
        <v>238</v>
      </c>
      <c r="B9" s="277"/>
      <c r="C9" s="277"/>
      <c r="D9" s="277"/>
      <c r="E9" s="277"/>
      <c r="F9" s="277"/>
      <c r="G9" s="277"/>
      <c r="H9" s="275"/>
      <c r="I9" s="276"/>
      <c r="J9" s="284"/>
    </row>
    <row r="10" spans="1:10" ht="12.75">
      <c r="A10" s="279" t="s">
        <v>239</v>
      </c>
      <c r="B10" s="279"/>
      <c r="C10" s="279"/>
      <c r="D10" s="279"/>
      <c r="E10" s="279"/>
      <c r="F10" s="279"/>
      <c r="G10" s="279"/>
      <c r="H10" s="275" t="s">
        <v>5</v>
      </c>
      <c r="I10" s="276"/>
      <c r="J10" s="90"/>
    </row>
    <row r="11" spans="1:10" ht="12.75" customHeight="1">
      <c r="A11" s="61" t="s">
        <v>73</v>
      </c>
      <c r="B11" s="274" t="s">
        <v>200</v>
      </c>
      <c r="C11" s="274"/>
      <c r="D11" s="274"/>
      <c r="E11" s="274"/>
      <c r="F11" s="274"/>
      <c r="G11" s="274"/>
      <c r="H11" s="271" t="s">
        <v>6</v>
      </c>
      <c r="I11" s="272"/>
      <c r="J11" s="284"/>
    </row>
    <row r="12" spans="1:10" ht="12.75">
      <c r="A12" s="61"/>
      <c r="B12" s="61"/>
      <c r="C12" s="61"/>
      <c r="D12" s="61"/>
      <c r="E12" s="61"/>
      <c r="F12" s="61"/>
      <c r="G12" s="61"/>
      <c r="H12" s="93"/>
      <c r="I12" s="76"/>
      <c r="J12" s="284"/>
    </row>
    <row r="13" spans="1:10" ht="12.75" customHeight="1">
      <c r="A13" s="94" t="s">
        <v>11</v>
      </c>
      <c r="B13" s="270" t="s">
        <v>86</v>
      </c>
      <c r="C13" s="270"/>
      <c r="D13" s="270"/>
      <c r="E13" s="270"/>
      <c r="F13" s="270"/>
      <c r="G13" s="270"/>
      <c r="H13" s="271" t="s">
        <v>6</v>
      </c>
      <c r="I13" s="272"/>
      <c r="J13" s="284"/>
    </row>
    <row r="14" spans="1:10" ht="12.75">
      <c r="A14" s="61"/>
      <c r="B14" s="61"/>
      <c r="C14" s="61"/>
      <c r="D14" s="61"/>
      <c r="E14" s="61"/>
      <c r="F14" s="61"/>
      <c r="G14" s="61"/>
      <c r="H14" s="95"/>
      <c r="I14" s="77"/>
      <c r="J14" s="284"/>
    </row>
    <row r="15" spans="1:10" ht="12.75" customHeight="1">
      <c r="A15" s="94" t="s">
        <v>0</v>
      </c>
      <c r="B15" s="270" t="s">
        <v>86</v>
      </c>
      <c r="C15" s="270"/>
      <c r="D15" s="270"/>
      <c r="E15" s="270"/>
      <c r="F15" s="270"/>
      <c r="G15" s="270"/>
      <c r="H15" s="275" t="s">
        <v>7</v>
      </c>
      <c r="I15" s="276"/>
      <c r="J15" s="90"/>
    </row>
    <row r="16" spans="1:10" ht="12.75">
      <c r="A16" s="61" t="s">
        <v>1</v>
      </c>
      <c r="B16" s="61"/>
      <c r="C16" s="61"/>
      <c r="D16" s="61"/>
      <c r="E16" s="61"/>
      <c r="F16" s="61"/>
      <c r="G16" s="61"/>
      <c r="H16" s="275" t="s">
        <v>8</v>
      </c>
      <c r="I16" s="276"/>
      <c r="J16" s="90"/>
    </row>
    <row r="17" spans="1:10" ht="12.75">
      <c r="A17" s="61" t="s">
        <v>2</v>
      </c>
      <c r="B17" s="278" t="s">
        <v>59</v>
      </c>
      <c r="C17" s="278"/>
      <c r="D17" s="278"/>
      <c r="E17" s="278"/>
      <c r="F17" s="278"/>
      <c r="G17" s="278"/>
      <c r="H17" s="275" t="s">
        <v>9</v>
      </c>
      <c r="I17" s="276"/>
      <c r="J17" s="284">
        <v>383</v>
      </c>
    </row>
    <row r="18" spans="1:10" ht="12.75">
      <c r="A18" s="61"/>
      <c r="B18" s="61"/>
      <c r="C18" s="61"/>
      <c r="D18" s="61"/>
      <c r="E18" s="61"/>
      <c r="F18" s="61"/>
      <c r="G18" s="61"/>
      <c r="H18" s="275"/>
      <c r="I18" s="276"/>
      <c r="J18" s="284"/>
    </row>
    <row r="19" spans="1:10" ht="12.75">
      <c r="A19" s="61"/>
      <c r="B19" s="61"/>
      <c r="C19" s="61"/>
      <c r="D19" s="61"/>
      <c r="E19" s="61"/>
      <c r="F19" s="61"/>
      <c r="G19" s="61"/>
      <c r="H19" s="275" t="s">
        <v>10</v>
      </c>
      <c r="I19" s="276"/>
      <c r="J19" s="96"/>
    </row>
    <row r="20" spans="1:12" ht="12.75" customHeight="1">
      <c r="A20" s="281" t="s">
        <v>12</v>
      </c>
      <c r="B20" s="281" t="s">
        <v>13</v>
      </c>
      <c r="C20" s="282" t="s">
        <v>14</v>
      </c>
      <c r="D20" s="282"/>
      <c r="E20" s="282"/>
      <c r="F20" s="282"/>
      <c r="G20" s="282"/>
      <c r="H20" s="282"/>
      <c r="I20" s="281" t="s">
        <v>21</v>
      </c>
      <c r="J20" s="281"/>
      <c r="K20" s="285" t="s">
        <v>191</v>
      </c>
      <c r="L20" s="285" t="s">
        <v>192</v>
      </c>
    </row>
    <row r="21" spans="1:12" ht="76.5">
      <c r="A21" s="281"/>
      <c r="B21" s="281"/>
      <c r="C21" s="92" t="s">
        <v>15</v>
      </c>
      <c r="D21" s="92" t="s">
        <v>16</v>
      </c>
      <c r="E21" s="92" t="s">
        <v>17</v>
      </c>
      <c r="F21" s="92" t="s">
        <v>18</v>
      </c>
      <c r="G21" s="92" t="s">
        <v>19</v>
      </c>
      <c r="H21" s="92" t="s">
        <v>20</v>
      </c>
      <c r="I21" s="78" t="s">
        <v>22</v>
      </c>
      <c r="J21" s="92" t="s">
        <v>23</v>
      </c>
      <c r="K21" s="285"/>
      <c r="L21" s="285"/>
    </row>
    <row r="22" spans="1:12" ht="13.5" thickBot="1">
      <c r="A22" s="97">
        <v>1</v>
      </c>
      <c r="B22" s="97">
        <v>2</v>
      </c>
      <c r="C22" s="97">
        <v>3</v>
      </c>
      <c r="D22" s="97">
        <v>4</v>
      </c>
      <c r="E22" s="97">
        <v>5</v>
      </c>
      <c r="F22" s="97">
        <v>6</v>
      </c>
      <c r="G22" s="97">
        <v>7</v>
      </c>
      <c r="H22" s="97">
        <v>8</v>
      </c>
      <c r="I22" s="222">
        <v>9</v>
      </c>
      <c r="J22" s="97">
        <v>10</v>
      </c>
      <c r="K22" s="223">
        <v>11</v>
      </c>
      <c r="L22" s="223">
        <v>12</v>
      </c>
    </row>
    <row r="23" spans="1:12" ht="14.25" thickBot="1">
      <c r="A23" s="98" t="s">
        <v>146</v>
      </c>
      <c r="B23" s="99" t="s">
        <v>49</v>
      </c>
      <c r="C23" s="100" t="s">
        <v>31</v>
      </c>
      <c r="D23" s="101"/>
      <c r="E23" s="101"/>
      <c r="F23" s="101"/>
      <c r="G23" s="101"/>
      <c r="H23" s="101"/>
      <c r="I23" s="156">
        <f>I24+I83</f>
        <v>1456159.888</v>
      </c>
      <c r="J23" s="156"/>
      <c r="K23" s="156">
        <f>K24+K83</f>
        <v>1500730.16</v>
      </c>
      <c r="L23" s="156">
        <f>L24+L83</f>
        <v>1428810.16</v>
      </c>
    </row>
    <row r="24" spans="1:12" ht="14.25" thickBot="1">
      <c r="A24" s="98" t="s">
        <v>147</v>
      </c>
      <c r="B24" s="102">
        <f>B23+1</f>
        <v>2</v>
      </c>
      <c r="C24" s="100" t="s">
        <v>31</v>
      </c>
      <c r="D24" s="100" t="s">
        <v>53</v>
      </c>
      <c r="E24" s="101"/>
      <c r="F24" s="101"/>
      <c r="G24" s="101"/>
      <c r="H24" s="101"/>
      <c r="I24" s="156">
        <f>I25+I33+I37+I56+I59+I67+I70+I76</f>
        <v>1451569.888</v>
      </c>
      <c r="J24" s="156"/>
      <c r="K24" s="156">
        <f>K25+K33+K37+K56+K59+K67+K70+K76</f>
        <v>1496140.16</v>
      </c>
      <c r="L24" s="156">
        <f>L25+L33+L37+L56+L59+L67+L70+L76</f>
        <v>1424220.16</v>
      </c>
    </row>
    <row r="25" spans="1:13" s="1" customFormat="1" ht="38.25">
      <c r="A25" s="103" t="s">
        <v>148</v>
      </c>
      <c r="B25" s="104">
        <f aca="true" t="shared" si="0" ref="B25:B88">B24+1</f>
        <v>3</v>
      </c>
      <c r="C25" s="105" t="s">
        <v>31</v>
      </c>
      <c r="D25" s="105" t="s">
        <v>53</v>
      </c>
      <c r="E25" s="105" t="s">
        <v>149</v>
      </c>
      <c r="F25" s="105"/>
      <c r="G25" s="106"/>
      <c r="H25" s="106"/>
      <c r="I25" s="157">
        <v>31950</v>
      </c>
      <c r="J25" s="157"/>
      <c r="K25" s="157">
        <f>K26</f>
        <v>0</v>
      </c>
      <c r="L25" s="157">
        <f>L26</f>
        <v>0</v>
      </c>
      <c r="M25" s="81"/>
    </row>
    <row r="26" spans="1:12" ht="27">
      <c r="A26" s="107" t="s">
        <v>150</v>
      </c>
      <c r="B26" s="108">
        <f t="shared" si="0"/>
        <v>4</v>
      </c>
      <c r="C26" s="109" t="s">
        <v>31</v>
      </c>
      <c r="D26" s="109" t="s">
        <v>53</v>
      </c>
      <c r="E26" s="109" t="s">
        <v>151</v>
      </c>
      <c r="F26" s="109"/>
      <c r="G26" s="110"/>
      <c r="H26" s="110"/>
      <c r="I26" s="158">
        <v>31950</v>
      </c>
      <c r="J26" s="158"/>
      <c r="K26" s="158">
        <f>K27</f>
        <v>0</v>
      </c>
      <c r="L26" s="158">
        <f>L27</f>
        <v>0</v>
      </c>
    </row>
    <row r="27" spans="1:12" ht="27">
      <c r="A27" s="107" t="s">
        <v>152</v>
      </c>
      <c r="B27" s="108">
        <f t="shared" si="0"/>
        <v>5</v>
      </c>
      <c r="C27" s="109" t="s">
        <v>31</v>
      </c>
      <c r="D27" s="109" t="s">
        <v>53</v>
      </c>
      <c r="E27" s="109" t="s">
        <v>153</v>
      </c>
      <c r="F27" s="109"/>
      <c r="G27" s="110"/>
      <c r="H27" s="110"/>
      <c r="I27" s="158">
        <v>31950</v>
      </c>
      <c r="J27" s="158"/>
      <c r="K27" s="158">
        <f>K29+K32</f>
        <v>0</v>
      </c>
      <c r="L27" s="158">
        <f>L29+L32</f>
        <v>0</v>
      </c>
    </row>
    <row r="28" spans="1:12" ht="13.5">
      <c r="A28" s="111" t="s">
        <v>40</v>
      </c>
      <c r="B28" s="108">
        <f t="shared" si="0"/>
        <v>6</v>
      </c>
      <c r="C28" s="112" t="s">
        <v>31</v>
      </c>
      <c r="D28" s="112" t="s">
        <v>53</v>
      </c>
      <c r="E28" s="112" t="s">
        <v>153</v>
      </c>
      <c r="F28" s="112" t="s">
        <v>75</v>
      </c>
      <c r="G28" s="113">
        <v>220</v>
      </c>
      <c r="H28" s="113"/>
      <c r="I28" s="159"/>
      <c r="J28" s="113"/>
      <c r="K28" s="224"/>
      <c r="L28" s="225"/>
    </row>
    <row r="29" spans="1:13" ht="13.5">
      <c r="A29" s="114" t="s">
        <v>44</v>
      </c>
      <c r="B29" s="108">
        <f t="shared" si="0"/>
        <v>7</v>
      </c>
      <c r="C29" s="115" t="s">
        <v>31</v>
      </c>
      <c r="D29" s="115" t="s">
        <v>53</v>
      </c>
      <c r="E29" s="115" t="s">
        <v>153</v>
      </c>
      <c r="F29" s="115" t="s">
        <v>77</v>
      </c>
      <c r="G29" s="116">
        <v>225</v>
      </c>
      <c r="H29" s="116"/>
      <c r="I29" s="160">
        <v>18000</v>
      </c>
      <c r="J29" s="116"/>
      <c r="K29" s="224">
        <v>0</v>
      </c>
      <c r="L29" s="225">
        <v>0</v>
      </c>
      <c r="M29" s="82"/>
    </row>
    <row r="30" spans="1:12" ht="13.5">
      <c r="A30" s="117" t="s">
        <v>46</v>
      </c>
      <c r="B30" s="108">
        <f t="shared" si="0"/>
        <v>8</v>
      </c>
      <c r="C30" s="112" t="s">
        <v>31</v>
      </c>
      <c r="D30" s="112" t="s">
        <v>53</v>
      </c>
      <c r="E30" s="112" t="s">
        <v>153</v>
      </c>
      <c r="F30" s="112" t="s">
        <v>75</v>
      </c>
      <c r="G30" s="113">
        <v>300</v>
      </c>
      <c r="H30" s="113"/>
      <c r="I30" s="159"/>
      <c r="J30" s="113"/>
      <c r="K30" s="226"/>
      <c r="L30" s="227"/>
    </row>
    <row r="31" spans="1:12" ht="13.5">
      <c r="A31" s="118" t="s">
        <v>47</v>
      </c>
      <c r="B31" s="108">
        <f t="shared" si="0"/>
        <v>9</v>
      </c>
      <c r="C31" s="115" t="s">
        <v>31</v>
      </c>
      <c r="D31" s="115" t="s">
        <v>53</v>
      </c>
      <c r="E31" s="115" t="s">
        <v>153</v>
      </c>
      <c r="F31" s="115" t="s">
        <v>77</v>
      </c>
      <c r="G31" s="116">
        <v>310</v>
      </c>
      <c r="H31" s="116"/>
      <c r="I31" s="160"/>
      <c r="J31" s="116"/>
      <c r="K31" s="224"/>
      <c r="L31" s="225"/>
    </row>
    <row r="32" spans="1:13" ht="14.25" thickBot="1">
      <c r="A32" s="119" t="s">
        <v>48</v>
      </c>
      <c r="B32" s="120">
        <f t="shared" si="0"/>
        <v>10</v>
      </c>
      <c r="C32" s="121" t="s">
        <v>31</v>
      </c>
      <c r="D32" s="121" t="s">
        <v>53</v>
      </c>
      <c r="E32" s="121" t="s">
        <v>153</v>
      </c>
      <c r="F32" s="121" t="s">
        <v>77</v>
      </c>
      <c r="G32" s="122">
        <v>340</v>
      </c>
      <c r="H32" s="122"/>
      <c r="I32" s="161">
        <v>13950</v>
      </c>
      <c r="J32" s="122"/>
      <c r="K32" s="228">
        <v>0</v>
      </c>
      <c r="L32" s="229">
        <v>0</v>
      </c>
      <c r="M32" s="82"/>
    </row>
    <row r="33" spans="1:12" ht="54">
      <c r="A33" s="123" t="s">
        <v>176</v>
      </c>
      <c r="B33" s="124">
        <f t="shared" si="0"/>
        <v>11</v>
      </c>
      <c r="C33" s="125" t="s">
        <v>31</v>
      </c>
      <c r="D33" s="125" t="s">
        <v>53</v>
      </c>
      <c r="E33" s="125" t="s">
        <v>177</v>
      </c>
      <c r="F33" s="125"/>
      <c r="G33" s="126"/>
      <c r="H33" s="126"/>
      <c r="I33" s="162">
        <v>0</v>
      </c>
      <c r="J33" s="162"/>
      <c r="K33" s="162">
        <v>0</v>
      </c>
      <c r="L33" s="162">
        <v>0</v>
      </c>
    </row>
    <row r="34" spans="1:12" ht="26.25">
      <c r="A34" s="127" t="s">
        <v>178</v>
      </c>
      <c r="B34" s="108">
        <f t="shared" si="0"/>
        <v>12</v>
      </c>
      <c r="C34" s="128" t="s">
        <v>31</v>
      </c>
      <c r="D34" s="128" t="s">
        <v>53</v>
      </c>
      <c r="E34" s="128" t="s">
        <v>179</v>
      </c>
      <c r="F34" s="115"/>
      <c r="G34" s="116"/>
      <c r="H34" s="116"/>
      <c r="I34" s="160">
        <v>0</v>
      </c>
      <c r="J34" s="116"/>
      <c r="K34" s="224"/>
      <c r="L34" s="225"/>
    </row>
    <row r="35" spans="1:12" ht="26.25">
      <c r="A35" s="127" t="s">
        <v>137</v>
      </c>
      <c r="B35" s="108">
        <f t="shared" si="0"/>
        <v>13</v>
      </c>
      <c r="C35" s="128" t="s">
        <v>31</v>
      </c>
      <c r="D35" s="128" t="s">
        <v>53</v>
      </c>
      <c r="E35" s="129">
        <v>1300100150</v>
      </c>
      <c r="F35" s="129">
        <v>240</v>
      </c>
      <c r="G35" s="129"/>
      <c r="H35" s="4"/>
      <c r="I35" s="163">
        <v>0</v>
      </c>
      <c r="J35" s="163"/>
      <c r="K35" s="163">
        <v>0</v>
      </c>
      <c r="L35" s="163">
        <v>0</v>
      </c>
    </row>
    <row r="36" spans="1:13" ht="14.25" thickBot="1">
      <c r="A36" s="130" t="s">
        <v>44</v>
      </c>
      <c r="B36" s="120">
        <f t="shared" si="0"/>
        <v>14</v>
      </c>
      <c r="C36" s="121" t="s">
        <v>31</v>
      </c>
      <c r="D36" s="121" t="s">
        <v>53</v>
      </c>
      <c r="E36" s="131">
        <v>1300100150</v>
      </c>
      <c r="F36" s="131">
        <v>244</v>
      </c>
      <c r="G36" s="131">
        <v>225</v>
      </c>
      <c r="H36" s="131"/>
      <c r="I36" s="164"/>
      <c r="J36" s="131"/>
      <c r="K36" s="230"/>
      <c r="L36" s="231"/>
      <c r="M36" s="68"/>
    </row>
    <row r="37" spans="1:12" ht="40.5">
      <c r="A37" s="132" t="s">
        <v>154</v>
      </c>
      <c r="B37" s="133">
        <f t="shared" si="0"/>
        <v>15</v>
      </c>
      <c r="C37" s="134" t="s">
        <v>31</v>
      </c>
      <c r="D37" s="134" t="s">
        <v>53</v>
      </c>
      <c r="E37" s="134" t="s">
        <v>155</v>
      </c>
      <c r="F37" s="134"/>
      <c r="G37" s="135"/>
      <c r="H37" s="135"/>
      <c r="I37" s="136">
        <f>I38</f>
        <v>1356219.888</v>
      </c>
      <c r="J37" s="136"/>
      <c r="K37" s="136">
        <f>K38</f>
        <v>1432740.16</v>
      </c>
      <c r="L37" s="136">
        <f>L38</f>
        <v>1360820.16</v>
      </c>
    </row>
    <row r="38" spans="1:12" s="1" customFormat="1" ht="13.5">
      <c r="A38" s="127" t="s">
        <v>156</v>
      </c>
      <c r="B38" s="108">
        <f t="shared" si="0"/>
        <v>16</v>
      </c>
      <c r="C38" s="128" t="s">
        <v>31</v>
      </c>
      <c r="D38" s="128" t="s">
        <v>53</v>
      </c>
      <c r="E38" s="128" t="s">
        <v>157</v>
      </c>
      <c r="F38" s="128"/>
      <c r="G38" s="137"/>
      <c r="H38" s="137"/>
      <c r="I38" s="88">
        <f>I39</f>
        <v>1356219.888</v>
      </c>
      <c r="J38" s="88"/>
      <c r="K38" s="88">
        <f>K39</f>
        <v>1432740.16</v>
      </c>
      <c r="L38" s="88">
        <f>L39</f>
        <v>1360820.16</v>
      </c>
    </row>
    <row r="39" spans="1:12" ht="26.25">
      <c r="A39" s="127" t="s">
        <v>158</v>
      </c>
      <c r="B39" s="108">
        <f t="shared" si="0"/>
        <v>17</v>
      </c>
      <c r="C39" s="128" t="s">
        <v>31</v>
      </c>
      <c r="D39" s="128" t="s">
        <v>53</v>
      </c>
      <c r="E39" s="128" t="s">
        <v>130</v>
      </c>
      <c r="F39" s="128"/>
      <c r="G39" s="137"/>
      <c r="H39" s="137"/>
      <c r="I39" s="88">
        <f>I43+I44+I55+I51+I52</f>
        <v>1356219.888</v>
      </c>
      <c r="J39" s="88"/>
      <c r="K39" s="88">
        <f>K43+K44+K55+K51+K52</f>
        <v>1432740.16</v>
      </c>
      <c r="L39" s="88">
        <f>L43+L44+L55+L51+L52</f>
        <v>1360820.16</v>
      </c>
    </row>
    <row r="40" spans="1:12" ht="26.25">
      <c r="A40" s="117" t="s">
        <v>112</v>
      </c>
      <c r="B40" s="108">
        <f t="shared" si="0"/>
        <v>18</v>
      </c>
      <c r="C40" s="112" t="s">
        <v>31</v>
      </c>
      <c r="D40" s="112" t="s">
        <v>53</v>
      </c>
      <c r="E40" s="112" t="s">
        <v>130</v>
      </c>
      <c r="F40" s="112" t="s">
        <v>100</v>
      </c>
      <c r="G40" s="113">
        <v>210</v>
      </c>
      <c r="H40" s="113"/>
      <c r="I40" s="159"/>
      <c r="J40" s="113"/>
      <c r="K40" s="224"/>
      <c r="L40" s="225"/>
    </row>
    <row r="41" spans="1:12" s="1" customFormat="1" ht="13.5">
      <c r="A41" s="114" t="s">
        <v>159</v>
      </c>
      <c r="B41" s="108">
        <f t="shared" si="0"/>
        <v>19</v>
      </c>
      <c r="C41" s="115" t="s">
        <v>31</v>
      </c>
      <c r="D41" s="115" t="s">
        <v>53</v>
      </c>
      <c r="E41" s="115" t="s">
        <v>130</v>
      </c>
      <c r="F41" s="115" t="s">
        <v>160</v>
      </c>
      <c r="G41" s="116">
        <v>212</v>
      </c>
      <c r="H41" s="116"/>
      <c r="I41" s="160"/>
      <c r="J41" s="116"/>
      <c r="K41" s="224"/>
      <c r="L41" s="225"/>
    </row>
    <row r="42" spans="1:12" ht="13.5">
      <c r="A42" s="111" t="s">
        <v>40</v>
      </c>
      <c r="B42" s="108">
        <f t="shared" si="0"/>
        <v>20</v>
      </c>
      <c r="C42" s="112" t="s">
        <v>31</v>
      </c>
      <c r="D42" s="112" t="s">
        <v>53</v>
      </c>
      <c r="E42" s="112" t="s">
        <v>130</v>
      </c>
      <c r="F42" s="112" t="s">
        <v>75</v>
      </c>
      <c r="G42" s="113">
        <v>220</v>
      </c>
      <c r="H42" s="113"/>
      <c r="I42" s="159"/>
      <c r="J42" s="113"/>
      <c r="K42" s="224"/>
      <c r="L42" s="225"/>
    </row>
    <row r="43" spans="1:13" ht="13.5">
      <c r="A43" s="114" t="s">
        <v>41</v>
      </c>
      <c r="B43" s="108">
        <f t="shared" si="0"/>
        <v>21</v>
      </c>
      <c r="C43" s="115" t="s">
        <v>31</v>
      </c>
      <c r="D43" s="115" t="s">
        <v>53</v>
      </c>
      <c r="E43" s="115" t="s">
        <v>130</v>
      </c>
      <c r="F43" s="115" t="s">
        <v>76</v>
      </c>
      <c r="G43" s="116">
        <v>221</v>
      </c>
      <c r="H43" s="116"/>
      <c r="I43" s="160">
        <f>'расч мест'!P18</f>
        <v>40229.888</v>
      </c>
      <c r="J43" s="116"/>
      <c r="K43" s="224">
        <f>'2018'!P248</f>
        <v>40230</v>
      </c>
      <c r="L43" s="225">
        <f>'2019'!P248</f>
        <v>40230</v>
      </c>
      <c r="M43" s="89"/>
    </row>
    <row r="44" spans="1:12" s="1" customFormat="1" ht="13.5">
      <c r="A44" s="138" t="s">
        <v>42</v>
      </c>
      <c r="B44" s="108">
        <f t="shared" si="0"/>
        <v>22</v>
      </c>
      <c r="C44" s="128" t="s">
        <v>31</v>
      </c>
      <c r="D44" s="128" t="s">
        <v>53</v>
      </c>
      <c r="E44" s="128" t="s">
        <v>130</v>
      </c>
      <c r="F44" s="128" t="s">
        <v>77</v>
      </c>
      <c r="G44" s="137">
        <v>223</v>
      </c>
      <c r="H44" s="137"/>
      <c r="I44" s="88">
        <f>I46+I47+I48</f>
        <v>990170</v>
      </c>
      <c r="J44" s="88"/>
      <c r="K44" s="88">
        <f>K46+K47+K48</f>
        <v>1024620</v>
      </c>
      <c r="L44" s="88">
        <f>L46+L47+L48</f>
        <v>1024620</v>
      </c>
    </row>
    <row r="45" spans="1:12" ht="13.5">
      <c r="A45" s="114" t="s">
        <v>80</v>
      </c>
      <c r="B45" s="108">
        <f t="shared" si="0"/>
        <v>23</v>
      </c>
      <c r="C45" s="115" t="s">
        <v>31</v>
      </c>
      <c r="D45" s="115" t="s">
        <v>53</v>
      </c>
      <c r="E45" s="115" t="s">
        <v>130</v>
      </c>
      <c r="F45" s="115" t="s">
        <v>77</v>
      </c>
      <c r="G45" s="116">
        <v>223</v>
      </c>
      <c r="H45" s="139" t="s">
        <v>64</v>
      </c>
      <c r="I45" s="160"/>
      <c r="J45" s="116"/>
      <c r="K45" s="224"/>
      <c r="L45" s="225"/>
    </row>
    <row r="46" spans="1:13" ht="13.5">
      <c r="A46" s="114" t="s">
        <v>79</v>
      </c>
      <c r="B46" s="108">
        <f t="shared" si="0"/>
        <v>24</v>
      </c>
      <c r="C46" s="115" t="s">
        <v>31</v>
      </c>
      <c r="D46" s="115" t="s">
        <v>53</v>
      </c>
      <c r="E46" s="115" t="s">
        <v>130</v>
      </c>
      <c r="F46" s="115" t="s">
        <v>77</v>
      </c>
      <c r="G46" s="116">
        <v>223</v>
      </c>
      <c r="H46" s="139" t="s">
        <v>50</v>
      </c>
      <c r="I46" s="160">
        <v>613340</v>
      </c>
      <c r="J46" s="116"/>
      <c r="K46" s="224">
        <f>'2018'!Q254</f>
        <v>625600</v>
      </c>
      <c r="L46" s="225">
        <f>'2019'!Q254</f>
        <v>625600</v>
      </c>
      <c r="M46" s="82"/>
    </row>
    <row r="47" spans="1:13" s="1" customFormat="1" ht="13.5">
      <c r="A47" s="114" t="s">
        <v>43</v>
      </c>
      <c r="B47" s="108">
        <f t="shared" si="0"/>
        <v>25</v>
      </c>
      <c r="C47" s="115" t="s">
        <v>31</v>
      </c>
      <c r="D47" s="115" t="s">
        <v>53</v>
      </c>
      <c r="E47" s="115" t="s">
        <v>130</v>
      </c>
      <c r="F47" s="115" t="s">
        <v>77</v>
      </c>
      <c r="G47" s="116">
        <v>223</v>
      </c>
      <c r="H47" s="139" t="s">
        <v>51</v>
      </c>
      <c r="I47" s="160">
        <v>352260</v>
      </c>
      <c r="J47" s="116"/>
      <c r="K47" s="224">
        <f>'2018'!Q255</f>
        <v>374450</v>
      </c>
      <c r="L47" s="225">
        <f>'2019'!Q255</f>
        <v>374450</v>
      </c>
      <c r="M47" s="83"/>
    </row>
    <row r="48" spans="1:13" ht="13.5">
      <c r="A48" s="114" t="s">
        <v>81</v>
      </c>
      <c r="B48" s="108">
        <f t="shared" si="0"/>
        <v>26</v>
      </c>
      <c r="C48" s="115" t="s">
        <v>31</v>
      </c>
      <c r="D48" s="115" t="s">
        <v>53</v>
      </c>
      <c r="E48" s="115" t="s">
        <v>130</v>
      </c>
      <c r="F48" s="115" t="s">
        <v>77</v>
      </c>
      <c r="G48" s="116">
        <v>223</v>
      </c>
      <c r="H48" s="139" t="s">
        <v>52</v>
      </c>
      <c r="I48" s="160">
        <v>24570</v>
      </c>
      <c r="J48" s="116"/>
      <c r="K48" s="236">
        <f>'2018'!Q256</f>
        <v>24570</v>
      </c>
      <c r="L48" s="237">
        <f>'2019'!Q256</f>
        <v>24570</v>
      </c>
      <c r="M48" s="82"/>
    </row>
    <row r="49" spans="1:12" s="1" customFormat="1" ht="13.5">
      <c r="A49" s="114" t="s">
        <v>82</v>
      </c>
      <c r="B49" s="108">
        <f t="shared" si="0"/>
        <v>27</v>
      </c>
      <c r="C49" s="115" t="s">
        <v>31</v>
      </c>
      <c r="D49" s="115" t="s">
        <v>53</v>
      </c>
      <c r="E49" s="115" t="s">
        <v>130</v>
      </c>
      <c r="F49" s="115" t="s">
        <v>77</v>
      </c>
      <c r="G49" s="116">
        <v>223</v>
      </c>
      <c r="H49" s="139" t="s">
        <v>65</v>
      </c>
      <c r="I49" s="160">
        <v>0</v>
      </c>
      <c r="J49" s="116"/>
      <c r="K49" s="236"/>
      <c r="L49" s="237"/>
    </row>
    <row r="50" spans="1:12" ht="13.5">
      <c r="A50" s="114" t="s">
        <v>87</v>
      </c>
      <c r="B50" s="108">
        <f t="shared" si="0"/>
        <v>28</v>
      </c>
      <c r="C50" s="115" t="s">
        <v>31</v>
      </c>
      <c r="D50" s="115" t="s">
        <v>53</v>
      </c>
      <c r="E50" s="115" t="s">
        <v>130</v>
      </c>
      <c r="F50" s="115" t="s">
        <v>77</v>
      </c>
      <c r="G50" s="116">
        <v>224</v>
      </c>
      <c r="H50" s="139"/>
      <c r="I50" s="160"/>
      <c r="J50" s="116"/>
      <c r="K50" s="236"/>
      <c r="L50" s="237"/>
    </row>
    <row r="51" spans="1:13" ht="13.5">
      <c r="A51" s="114" t="s">
        <v>44</v>
      </c>
      <c r="B51" s="108">
        <f t="shared" si="0"/>
        <v>29</v>
      </c>
      <c r="C51" s="115" t="s">
        <v>31</v>
      </c>
      <c r="D51" s="115" t="s">
        <v>53</v>
      </c>
      <c r="E51" s="115" t="s">
        <v>130</v>
      </c>
      <c r="F51" s="115" t="s">
        <v>77</v>
      </c>
      <c r="G51" s="116">
        <v>225</v>
      </c>
      <c r="H51" s="116"/>
      <c r="I51" s="160">
        <f>'расч мест'!P36</f>
        <v>41920</v>
      </c>
      <c r="J51" s="116"/>
      <c r="K51" s="236">
        <f>'2018'!P266</f>
        <v>41920</v>
      </c>
      <c r="L51" s="237">
        <f>'2019'!P266</f>
        <v>0</v>
      </c>
      <c r="M51" s="82"/>
    </row>
    <row r="52" spans="1:13" ht="13.5">
      <c r="A52" s="114" t="s">
        <v>45</v>
      </c>
      <c r="B52" s="108">
        <f t="shared" si="0"/>
        <v>30</v>
      </c>
      <c r="C52" s="115" t="s">
        <v>31</v>
      </c>
      <c r="D52" s="115" t="s">
        <v>53</v>
      </c>
      <c r="E52" s="115" t="s">
        <v>130</v>
      </c>
      <c r="F52" s="115" t="s">
        <v>77</v>
      </c>
      <c r="G52" s="116">
        <v>226</v>
      </c>
      <c r="H52" s="116"/>
      <c r="I52" s="160">
        <f>'расч мест'!P45</f>
        <v>28500</v>
      </c>
      <c r="J52" s="116"/>
      <c r="K52" s="236">
        <f>'2018'!P275</f>
        <v>25970</v>
      </c>
      <c r="L52" s="237">
        <f>'2019'!P275</f>
        <v>25970</v>
      </c>
      <c r="M52" s="82"/>
    </row>
    <row r="53" spans="1:12" s="1" customFormat="1" ht="13.5">
      <c r="A53" s="117" t="s">
        <v>46</v>
      </c>
      <c r="B53" s="108">
        <f t="shared" si="0"/>
        <v>31</v>
      </c>
      <c r="C53" s="112" t="s">
        <v>31</v>
      </c>
      <c r="D53" s="112" t="s">
        <v>53</v>
      </c>
      <c r="E53" s="112" t="s">
        <v>130</v>
      </c>
      <c r="F53" s="112" t="s">
        <v>75</v>
      </c>
      <c r="G53" s="113">
        <v>300</v>
      </c>
      <c r="H53" s="113"/>
      <c r="I53" s="159"/>
      <c r="J53" s="113"/>
      <c r="K53" s="234"/>
      <c r="L53" s="235"/>
    </row>
    <row r="54" spans="1:12" ht="13.5">
      <c r="A54" s="118" t="s">
        <v>47</v>
      </c>
      <c r="B54" s="108">
        <f t="shared" si="0"/>
        <v>32</v>
      </c>
      <c r="C54" s="115" t="s">
        <v>31</v>
      </c>
      <c r="D54" s="115" t="s">
        <v>53</v>
      </c>
      <c r="E54" s="115" t="s">
        <v>130</v>
      </c>
      <c r="F54" s="115" t="s">
        <v>77</v>
      </c>
      <c r="G54" s="116">
        <v>310</v>
      </c>
      <c r="H54" s="116"/>
      <c r="I54" s="160"/>
      <c r="J54" s="116"/>
      <c r="K54" s="236"/>
      <c r="L54" s="237"/>
    </row>
    <row r="55" spans="1:13" ht="13.5">
      <c r="A55" s="118" t="s">
        <v>48</v>
      </c>
      <c r="B55" s="108">
        <f t="shared" si="0"/>
        <v>33</v>
      </c>
      <c r="C55" s="115" t="s">
        <v>31</v>
      </c>
      <c r="D55" s="115" t="s">
        <v>53</v>
      </c>
      <c r="E55" s="115" t="s">
        <v>130</v>
      </c>
      <c r="F55" s="115" t="s">
        <v>77</v>
      </c>
      <c r="G55" s="116">
        <v>340</v>
      </c>
      <c r="H55" s="116"/>
      <c r="I55" s="160">
        <f>'расч мест'!Q78+'расч мест'!Q86</f>
        <v>255400</v>
      </c>
      <c r="J55" s="116"/>
      <c r="K55" s="236">
        <f>'2018'!Q308+'2018'!Q316</f>
        <v>300000.16</v>
      </c>
      <c r="L55" s="237">
        <f>'2019'!Q308+'2019'!Q316</f>
        <v>270000.16</v>
      </c>
      <c r="M55" s="82"/>
    </row>
    <row r="56" spans="1:12" ht="51.75">
      <c r="A56" s="127" t="s">
        <v>161</v>
      </c>
      <c r="B56" s="108">
        <f t="shared" si="0"/>
        <v>34</v>
      </c>
      <c r="C56" s="128" t="s">
        <v>31</v>
      </c>
      <c r="D56" s="128" t="s">
        <v>53</v>
      </c>
      <c r="E56" s="128" t="s">
        <v>162</v>
      </c>
      <c r="F56" s="128"/>
      <c r="G56" s="137"/>
      <c r="H56" s="137"/>
      <c r="I56" s="88">
        <v>0</v>
      </c>
      <c r="J56" s="88"/>
      <c r="K56" s="88">
        <v>0</v>
      </c>
      <c r="L56" s="88">
        <v>0</v>
      </c>
    </row>
    <row r="57" spans="1:12" ht="13.5">
      <c r="A57" s="111" t="s">
        <v>40</v>
      </c>
      <c r="B57" s="108">
        <f t="shared" si="0"/>
        <v>35</v>
      </c>
      <c r="C57" s="112" t="s">
        <v>31</v>
      </c>
      <c r="D57" s="112" t="s">
        <v>53</v>
      </c>
      <c r="E57" s="112" t="s">
        <v>162</v>
      </c>
      <c r="F57" s="112" t="s">
        <v>75</v>
      </c>
      <c r="G57" s="113">
        <v>220</v>
      </c>
      <c r="H57" s="113"/>
      <c r="I57" s="159"/>
      <c r="J57" s="113"/>
      <c r="K57" s="232"/>
      <c r="L57" s="233"/>
    </row>
    <row r="58" spans="1:12" s="1" customFormat="1" ht="13.5">
      <c r="A58" s="114" t="s">
        <v>45</v>
      </c>
      <c r="B58" s="108">
        <f t="shared" si="0"/>
        <v>36</v>
      </c>
      <c r="C58" s="115" t="s">
        <v>31</v>
      </c>
      <c r="D58" s="115" t="s">
        <v>53</v>
      </c>
      <c r="E58" s="115" t="s">
        <v>162</v>
      </c>
      <c r="F58" s="115" t="s">
        <v>77</v>
      </c>
      <c r="G58" s="116">
        <v>226</v>
      </c>
      <c r="H58" s="116"/>
      <c r="I58" s="160"/>
      <c r="J58" s="116"/>
      <c r="K58" s="224"/>
      <c r="L58" s="225"/>
    </row>
    <row r="59" spans="1:12" ht="39">
      <c r="A59" s="127" t="s">
        <v>163</v>
      </c>
      <c r="B59" s="108">
        <f t="shared" si="0"/>
        <v>37</v>
      </c>
      <c r="C59" s="128" t="s">
        <v>31</v>
      </c>
      <c r="D59" s="128" t="s">
        <v>53</v>
      </c>
      <c r="E59" s="128" t="s">
        <v>131</v>
      </c>
      <c r="F59" s="128"/>
      <c r="G59" s="137"/>
      <c r="H59" s="137"/>
      <c r="I59" s="88">
        <v>0</v>
      </c>
      <c r="J59" s="88"/>
      <c r="K59" s="88">
        <v>0</v>
      </c>
      <c r="L59" s="88">
        <v>0</v>
      </c>
    </row>
    <row r="60" spans="1:12" s="1" customFormat="1" ht="26.25">
      <c r="A60" s="117" t="s">
        <v>112</v>
      </c>
      <c r="B60" s="108">
        <f t="shared" si="0"/>
        <v>38</v>
      </c>
      <c r="C60" s="112" t="s">
        <v>31</v>
      </c>
      <c r="D60" s="112" t="s">
        <v>53</v>
      </c>
      <c r="E60" s="112" t="s">
        <v>131</v>
      </c>
      <c r="F60" s="112" t="s">
        <v>100</v>
      </c>
      <c r="G60" s="140">
        <v>210</v>
      </c>
      <c r="H60" s="140"/>
      <c r="I60" s="159"/>
      <c r="J60" s="140"/>
      <c r="K60" s="224"/>
      <c r="L60" s="225"/>
    </row>
    <row r="61" spans="1:13" ht="13.5">
      <c r="A61" s="114" t="s">
        <v>102</v>
      </c>
      <c r="B61" s="108">
        <f t="shared" si="0"/>
        <v>39</v>
      </c>
      <c r="C61" s="115" t="s">
        <v>31</v>
      </c>
      <c r="D61" s="115" t="s">
        <v>53</v>
      </c>
      <c r="E61" s="115" t="s">
        <v>131</v>
      </c>
      <c r="F61" s="115" t="s">
        <v>113</v>
      </c>
      <c r="G61" s="4">
        <v>211</v>
      </c>
      <c r="H61" s="4"/>
      <c r="I61" s="160">
        <v>0</v>
      </c>
      <c r="J61" s="4"/>
      <c r="K61" s="224">
        <v>0</v>
      </c>
      <c r="L61" s="225">
        <v>0</v>
      </c>
      <c r="M61" s="82"/>
    </row>
    <row r="62" spans="1:13" ht="13.5">
      <c r="A62" s="114" t="s">
        <v>105</v>
      </c>
      <c r="B62" s="108">
        <f t="shared" si="0"/>
        <v>40</v>
      </c>
      <c r="C62" s="115" t="s">
        <v>31</v>
      </c>
      <c r="D62" s="115" t="s">
        <v>53</v>
      </c>
      <c r="E62" s="115" t="s">
        <v>131</v>
      </c>
      <c r="F62" s="115" t="s">
        <v>160</v>
      </c>
      <c r="G62" s="116">
        <v>213</v>
      </c>
      <c r="H62" s="116"/>
      <c r="I62" s="160">
        <v>0</v>
      </c>
      <c r="J62" s="116"/>
      <c r="K62" s="224">
        <v>0</v>
      </c>
      <c r="L62" s="225">
        <v>0</v>
      </c>
      <c r="M62" s="82"/>
    </row>
    <row r="63" spans="1:12" ht="13.5">
      <c r="A63" s="111" t="s">
        <v>40</v>
      </c>
      <c r="B63" s="108">
        <f t="shared" si="0"/>
        <v>41</v>
      </c>
      <c r="C63" s="112" t="s">
        <v>31</v>
      </c>
      <c r="D63" s="112" t="s">
        <v>53</v>
      </c>
      <c r="E63" s="112" t="s">
        <v>131</v>
      </c>
      <c r="F63" s="112" t="s">
        <v>75</v>
      </c>
      <c r="G63" s="113">
        <v>220</v>
      </c>
      <c r="H63" s="113"/>
      <c r="I63" s="159"/>
      <c r="J63" s="113"/>
      <c r="K63" s="224"/>
      <c r="L63" s="225"/>
    </row>
    <row r="64" spans="1:12" ht="12.75" customHeight="1">
      <c r="A64" s="114" t="s">
        <v>41</v>
      </c>
      <c r="B64" s="108">
        <f t="shared" si="0"/>
        <v>42</v>
      </c>
      <c r="C64" s="115" t="s">
        <v>31</v>
      </c>
      <c r="D64" s="115" t="s">
        <v>53</v>
      </c>
      <c r="E64" s="115" t="s">
        <v>131</v>
      </c>
      <c r="F64" s="115" t="s">
        <v>76</v>
      </c>
      <c r="G64" s="116">
        <v>221</v>
      </c>
      <c r="H64" s="116"/>
      <c r="I64" s="160"/>
      <c r="J64" s="116"/>
      <c r="K64" s="224"/>
      <c r="L64" s="225"/>
    </row>
    <row r="65" spans="1:12" ht="13.5">
      <c r="A65" s="117" t="s">
        <v>46</v>
      </c>
      <c r="B65" s="108">
        <f t="shared" si="0"/>
        <v>43</v>
      </c>
      <c r="C65" s="112" t="s">
        <v>31</v>
      </c>
      <c r="D65" s="112" t="s">
        <v>53</v>
      </c>
      <c r="E65" s="112" t="s">
        <v>131</v>
      </c>
      <c r="F65" s="112" t="s">
        <v>75</v>
      </c>
      <c r="G65" s="113">
        <v>300</v>
      </c>
      <c r="H65" s="113"/>
      <c r="I65" s="159"/>
      <c r="J65" s="113"/>
      <c r="K65" s="224"/>
      <c r="L65" s="225"/>
    </row>
    <row r="66" spans="1:13" ht="13.5">
      <c r="A66" s="114" t="s">
        <v>47</v>
      </c>
      <c r="B66" s="108">
        <f t="shared" si="0"/>
        <v>44</v>
      </c>
      <c r="C66" s="115" t="s">
        <v>31</v>
      </c>
      <c r="D66" s="115" t="s">
        <v>53</v>
      </c>
      <c r="E66" s="115" t="s">
        <v>131</v>
      </c>
      <c r="F66" s="115" t="s">
        <v>77</v>
      </c>
      <c r="G66" s="116">
        <v>310</v>
      </c>
      <c r="H66" s="116"/>
      <c r="I66" s="160">
        <v>0</v>
      </c>
      <c r="J66" s="116"/>
      <c r="K66" s="224">
        <v>0</v>
      </c>
      <c r="L66" s="225">
        <v>0</v>
      </c>
      <c r="M66" s="82"/>
    </row>
    <row r="67" spans="1:12" ht="39">
      <c r="A67" s="127" t="s">
        <v>164</v>
      </c>
      <c r="B67" s="108">
        <f t="shared" si="0"/>
        <v>45</v>
      </c>
      <c r="C67" s="128" t="s">
        <v>31</v>
      </c>
      <c r="D67" s="128" t="s">
        <v>53</v>
      </c>
      <c r="E67" s="128" t="s">
        <v>132</v>
      </c>
      <c r="F67" s="128"/>
      <c r="G67" s="137"/>
      <c r="H67" s="137"/>
      <c r="I67" s="88">
        <v>0</v>
      </c>
      <c r="J67" s="88"/>
      <c r="K67" s="88">
        <v>0</v>
      </c>
      <c r="L67" s="88">
        <v>0</v>
      </c>
    </row>
    <row r="68" spans="1:12" ht="13.5">
      <c r="A68" s="117" t="s">
        <v>46</v>
      </c>
      <c r="B68" s="108">
        <f t="shared" si="0"/>
        <v>46</v>
      </c>
      <c r="C68" s="112" t="s">
        <v>31</v>
      </c>
      <c r="D68" s="112" t="s">
        <v>53</v>
      </c>
      <c r="E68" s="112" t="s">
        <v>132</v>
      </c>
      <c r="F68" s="112" t="s">
        <v>75</v>
      </c>
      <c r="G68" s="113"/>
      <c r="H68" s="113"/>
      <c r="I68" s="159"/>
      <c r="J68" s="113"/>
      <c r="K68" s="224"/>
      <c r="L68" s="225"/>
    </row>
    <row r="69" spans="1:12" ht="13.5">
      <c r="A69" s="118" t="s">
        <v>48</v>
      </c>
      <c r="B69" s="108">
        <f t="shared" si="0"/>
        <v>47</v>
      </c>
      <c r="C69" s="115" t="s">
        <v>31</v>
      </c>
      <c r="D69" s="115" t="s">
        <v>53</v>
      </c>
      <c r="E69" s="115" t="s">
        <v>132</v>
      </c>
      <c r="F69" s="142">
        <v>244</v>
      </c>
      <c r="G69" s="116">
        <v>340</v>
      </c>
      <c r="H69" s="143"/>
      <c r="I69" s="160"/>
      <c r="J69" s="116"/>
      <c r="K69" s="224"/>
      <c r="L69" s="225"/>
    </row>
    <row r="70" spans="1:12" ht="13.5">
      <c r="A70" s="127" t="s">
        <v>165</v>
      </c>
      <c r="B70" s="108">
        <f t="shared" si="0"/>
        <v>48</v>
      </c>
      <c r="C70" s="128" t="s">
        <v>31</v>
      </c>
      <c r="D70" s="128" t="s">
        <v>53</v>
      </c>
      <c r="E70" s="128" t="s">
        <v>133</v>
      </c>
      <c r="F70" s="128"/>
      <c r="G70" s="137"/>
      <c r="H70" s="137"/>
      <c r="I70" s="88">
        <f>I72+I73+I74</f>
        <v>63400</v>
      </c>
      <c r="J70" s="88"/>
      <c r="K70" s="88">
        <f>K72+K73+K74</f>
        <v>63400</v>
      </c>
      <c r="L70" s="88">
        <v>63400</v>
      </c>
    </row>
    <row r="71" spans="1:12" ht="13.5">
      <c r="A71" s="117" t="s">
        <v>166</v>
      </c>
      <c r="B71" s="108">
        <f t="shared" si="0"/>
        <v>49</v>
      </c>
      <c r="C71" s="112" t="s">
        <v>31</v>
      </c>
      <c r="D71" s="112" t="s">
        <v>53</v>
      </c>
      <c r="E71" s="112" t="s">
        <v>133</v>
      </c>
      <c r="F71" s="112" t="s">
        <v>123</v>
      </c>
      <c r="G71" s="113">
        <v>290</v>
      </c>
      <c r="H71" s="144"/>
      <c r="I71" s="159"/>
      <c r="J71" s="113"/>
      <c r="K71" s="116"/>
      <c r="L71" s="238"/>
    </row>
    <row r="72" spans="1:13" ht="26.25">
      <c r="A72" s="118" t="s">
        <v>114</v>
      </c>
      <c r="B72" s="108">
        <f t="shared" si="0"/>
        <v>50</v>
      </c>
      <c r="C72" s="115" t="s">
        <v>31</v>
      </c>
      <c r="D72" s="115" t="s">
        <v>53</v>
      </c>
      <c r="E72" s="115" t="s">
        <v>133</v>
      </c>
      <c r="F72" s="115" t="s">
        <v>83</v>
      </c>
      <c r="G72" s="116">
        <v>290</v>
      </c>
      <c r="H72" s="145"/>
      <c r="I72" s="160">
        <v>59200</v>
      </c>
      <c r="J72" s="116"/>
      <c r="K72" s="240">
        <f>'2018'!L283</f>
        <v>59200</v>
      </c>
      <c r="L72" s="241">
        <f>'2019'!L283:S283</f>
        <v>59200</v>
      </c>
      <c r="M72" s="82"/>
    </row>
    <row r="73" spans="1:13" ht="13.5">
      <c r="A73" s="118" t="s">
        <v>115</v>
      </c>
      <c r="B73" s="108">
        <f t="shared" si="0"/>
        <v>51</v>
      </c>
      <c r="C73" s="115" t="s">
        <v>31</v>
      </c>
      <c r="D73" s="115" t="s">
        <v>53</v>
      </c>
      <c r="E73" s="115" t="s">
        <v>133</v>
      </c>
      <c r="F73" s="115" t="s">
        <v>84</v>
      </c>
      <c r="G73" s="116">
        <v>290</v>
      </c>
      <c r="H73" s="145"/>
      <c r="I73" s="160">
        <v>2200</v>
      </c>
      <c r="J73" s="116"/>
      <c r="K73" s="240">
        <f>'2018'!N288</f>
        <v>2200</v>
      </c>
      <c r="L73" s="241">
        <f>'2019'!N288</f>
        <v>2200</v>
      </c>
      <c r="M73" s="82"/>
    </row>
    <row r="74" spans="1:13" ht="13.5">
      <c r="A74" s="118" t="s">
        <v>116</v>
      </c>
      <c r="B74" s="108">
        <f t="shared" si="0"/>
        <v>52</v>
      </c>
      <c r="C74" s="115" t="s">
        <v>31</v>
      </c>
      <c r="D74" s="115" t="s">
        <v>53</v>
      </c>
      <c r="E74" s="115" t="s">
        <v>133</v>
      </c>
      <c r="F74" s="115" t="s">
        <v>111</v>
      </c>
      <c r="G74" s="116">
        <v>290</v>
      </c>
      <c r="H74" s="145"/>
      <c r="I74" s="160">
        <v>2000</v>
      </c>
      <c r="J74" s="116"/>
      <c r="K74" s="240">
        <f>'2018'!N289</f>
        <v>2000</v>
      </c>
      <c r="L74" s="241">
        <f>'2019'!N289</f>
        <v>2000</v>
      </c>
      <c r="M74" s="82"/>
    </row>
    <row r="75" spans="1:12" ht="13.5">
      <c r="A75" s="127" t="s">
        <v>122</v>
      </c>
      <c r="B75" s="108">
        <f t="shared" si="0"/>
        <v>53</v>
      </c>
      <c r="C75" s="128" t="s">
        <v>31</v>
      </c>
      <c r="D75" s="128" t="s">
        <v>53</v>
      </c>
      <c r="E75" s="128" t="s">
        <v>134</v>
      </c>
      <c r="F75" s="128"/>
      <c r="G75" s="137"/>
      <c r="H75" s="137"/>
      <c r="I75" s="88"/>
      <c r="J75" s="137"/>
      <c r="K75" s="116"/>
      <c r="L75" s="238"/>
    </row>
    <row r="76" spans="1:12" ht="13.5">
      <c r="A76" s="111" t="s">
        <v>40</v>
      </c>
      <c r="B76" s="108">
        <f t="shared" si="0"/>
        <v>54</v>
      </c>
      <c r="C76" s="128" t="s">
        <v>31</v>
      </c>
      <c r="D76" s="128" t="s">
        <v>53</v>
      </c>
      <c r="E76" s="128" t="s">
        <v>134</v>
      </c>
      <c r="F76" s="128" t="s">
        <v>75</v>
      </c>
      <c r="G76" s="137">
        <v>220</v>
      </c>
      <c r="H76" s="137"/>
      <c r="I76" s="88">
        <v>0</v>
      </c>
      <c r="J76" s="88"/>
      <c r="K76" s="88">
        <v>0</v>
      </c>
      <c r="L76" s="88">
        <v>0</v>
      </c>
    </row>
    <row r="77" spans="1:13" ht="13.5">
      <c r="A77" s="118" t="s">
        <v>42</v>
      </c>
      <c r="B77" s="108">
        <f t="shared" si="0"/>
        <v>55</v>
      </c>
      <c r="C77" s="115" t="s">
        <v>31</v>
      </c>
      <c r="D77" s="115" t="s">
        <v>53</v>
      </c>
      <c r="E77" s="115" t="s">
        <v>134</v>
      </c>
      <c r="F77" s="115" t="s">
        <v>77</v>
      </c>
      <c r="G77" s="116">
        <v>223</v>
      </c>
      <c r="H77" s="139" t="s">
        <v>50</v>
      </c>
      <c r="I77" s="160"/>
      <c r="J77" s="116"/>
      <c r="K77" s="116"/>
      <c r="L77" s="238"/>
      <c r="M77" s="82"/>
    </row>
    <row r="78" spans="1:12" ht="13.5">
      <c r="A78" s="118" t="s">
        <v>42</v>
      </c>
      <c r="B78" s="108">
        <f t="shared" si="0"/>
        <v>56</v>
      </c>
      <c r="C78" s="115" t="s">
        <v>31</v>
      </c>
      <c r="D78" s="115" t="s">
        <v>53</v>
      </c>
      <c r="E78" s="115" t="s">
        <v>134</v>
      </c>
      <c r="F78" s="115" t="s">
        <v>77</v>
      </c>
      <c r="G78" s="116">
        <v>223</v>
      </c>
      <c r="H78" s="139" t="s">
        <v>51</v>
      </c>
      <c r="I78" s="160"/>
      <c r="J78" s="116"/>
      <c r="K78" s="116"/>
      <c r="L78" s="238"/>
    </row>
    <row r="79" spans="1:12" ht="13.5">
      <c r="A79" s="114" t="s">
        <v>44</v>
      </c>
      <c r="B79" s="108">
        <f t="shared" si="0"/>
        <v>57</v>
      </c>
      <c r="C79" s="115" t="s">
        <v>31</v>
      </c>
      <c r="D79" s="115" t="s">
        <v>53</v>
      </c>
      <c r="E79" s="115" t="s">
        <v>134</v>
      </c>
      <c r="F79" s="115" t="s">
        <v>77</v>
      </c>
      <c r="G79" s="116">
        <v>225</v>
      </c>
      <c r="H79" s="139"/>
      <c r="I79" s="160"/>
      <c r="J79" s="116"/>
      <c r="K79" s="116"/>
      <c r="L79" s="238"/>
    </row>
    <row r="80" spans="1:13" ht="13.5">
      <c r="A80" s="114" t="s">
        <v>45</v>
      </c>
      <c r="B80" s="108">
        <f t="shared" si="0"/>
        <v>58</v>
      </c>
      <c r="C80" s="115" t="s">
        <v>31</v>
      </c>
      <c r="D80" s="115" t="s">
        <v>53</v>
      </c>
      <c r="E80" s="115" t="s">
        <v>134</v>
      </c>
      <c r="F80" s="115" t="s">
        <v>77</v>
      </c>
      <c r="G80" s="116">
        <v>226</v>
      </c>
      <c r="H80" s="139"/>
      <c r="I80" s="160"/>
      <c r="J80" s="116"/>
      <c r="K80" s="116"/>
      <c r="L80" s="238"/>
      <c r="M80" s="82"/>
    </row>
    <row r="81" spans="1:13" ht="14.25" thickBot="1">
      <c r="A81" s="119" t="s">
        <v>48</v>
      </c>
      <c r="B81" s="120">
        <f t="shared" si="0"/>
        <v>59</v>
      </c>
      <c r="C81" s="121" t="s">
        <v>31</v>
      </c>
      <c r="D81" s="121" t="s">
        <v>53</v>
      </c>
      <c r="E81" s="121" t="s">
        <v>134</v>
      </c>
      <c r="F81" s="121" t="s">
        <v>77</v>
      </c>
      <c r="G81" s="122">
        <v>340</v>
      </c>
      <c r="H81" s="122"/>
      <c r="I81" s="161"/>
      <c r="J81" s="122"/>
      <c r="K81" s="122"/>
      <c r="L81" s="239"/>
      <c r="M81" s="82"/>
    </row>
    <row r="82" spans="1:12" ht="18" customHeight="1">
      <c r="A82" s="146" t="s">
        <v>167</v>
      </c>
      <c r="B82" s="133">
        <f t="shared" si="0"/>
        <v>60</v>
      </c>
      <c r="C82" s="147" t="s">
        <v>31</v>
      </c>
      <c r="D82" s="147" t="s">
        <v>31</v>
      </c>
      <c r="E82" s="147"/>
      <c r="F82" s="147"/>
      <c r="G82" s="148"/>
      <c r="H82" s="149"/>
      <c r="I82" s="165">
        <f>I83</f>
        <v>4590</v>
      </c>
      <c r="J82" s="165"/>
      <c r="K82" s="165">
        <f>K83</f>
        <v>4590</v>
      </c>
      <c r="L82" s="165">
        <f>L83</f>
        <v>4590</v>
      </c>
    </row>
    <row r="83" spans="1:12" ht="26.25">
      <c r="A83" s="150" t="s">
        <v>168</v>
      </c>
      <c r="B83" s="108">
        <f t="shared" si="0"/>
        <v>61</v>
      </c>
      <c r="C83" s="128" t="s">
        <v>31</v>
      </c>
      <c r="D83" s="128" t="s">
        <v>31</v>
      </c>
      <c r="E83" s="128" t="s">
        <v>169</v>
      </c>
      <c r="F83" s="128"/>
      <c r="G83" s="137"/>
      <c r="H83" s="88"/>
      <c r="I83" s="88">
        <f>I84</f>
        <v>4590</v>
      </c>
      <c r="J83" s="88"/>
      <c r="K83" s="88">
        <f>K84</f>
        <v>4590</v>
      </c>
      <c r="L83" s="88">
        <f>L84</f>
        <v>4590</v>
      </c>
    </row>
    <row r="84" spans="1:12" ht="26.25">
      <c r="A84" s="150" t="s">
        <v>170</v>
      </c>
      <c r="B84" s="108">
        <f t="shared" si="0"/>
        <v>62</v>
      </c>
      <c r="C84" s="128" t="s">
        <v>31</v>
      </c>
      <c r="D84" s="128" t="s">
        <v>31</v>
      </c>
      <c r="E84" s="128" t="s">
        <v>135</v>
      </c>
      <c r="F84" s="128"/>
      <c r="G84" s="137"/>
      <c r="H84" s="151"/>
      <c r="I84" s="88">
        <f>I86</f>
        <v>4590</v>
      </c>
      <c r="J84" s="88"/>
      <c r="K84" s="88">
        <f>K86</f>
        <v>4590</v>
      </c>
      <c r="L84" s="88">
        <f>L86</f>
        <v>4590</v>
      </c>
    </row>
    <row r="85" spans="1:12" ht="13.5">
      <c r="A85" s="141" t="s">
        <v>46</v>
      </c>
      <c r="B85" s="108">
        <f t="shared" si="0"/>
        <v>63</v>
      </c>
      <c r="C85" s="112" t="s">
        <v>31</v>
      </c>
      <c r="D85" s="112" t="s">
        <v>31</v>
      </c>
      <c r="E85" s="112" t="s">
        <v>135</v>
      </c>
      <c r="F85" s="112" t="s">
        <v>75</v>
      </c>
      <c r="G85" s="113">
        <v>300</v>
      </c>
      <c r="H85" s="113"/>
      <c r="I85" s="159"/>
      <c r="J85" s="113"/>
      <c r="K85" s="116"/>
      <c r="L85" s="116"/>
    </row>
    <row r="86" spans="1:13" ht="13.5">
      <c r="A86" s="92" t="s">
        <v>48</v>
      </c>
      <c r="B86" s="108">
        <f t="shared" si="0"/>
        <v>64</v>
      </c>
      <c r="C86" s="115" t="s">
        <v>31</v>
      </c>
      <c r="D86" s="115" t="s">
        <v>31</v>
      </c>
      <c r="E86" s="115" t="s">
        <v>135</v>
      </c>
      <c r="F86" s="115" t="s">
        <v>77</v>
      </c>
      <c r="G86" s="116">
        <v>340</v>
      </c>
      <c r="H86" s="116"/>
      <c r="I86" s="160">
        <v>4590</v>
      </c>
      <c r="J86" s="116"/>
      <c r="K86" s="240">
        <f>'2018'!Q369</f>
        <v>4590</v>
      </c>
      <c r="L86" s="240">
        <f>'2019'!Q369</f>
        <v>4590</v>
      </c>
      <c r="M86" s="82"/>
    </row>
    <row r="87" spans="1:12" ht="39">
      <c r="A87" s="150" t="s">
        <v>171</v>
      </c>
      <c r="B87" s="108">
        <f t="shared" si="0"/>
        <v>65</v>
      </c>
      <c r="C87" s="128" t="s">
        <v>31</v>
      </c>
      <c r="D87" s="128" t="s">
        <v>31</v>
      </c>
      <c r="E87" s="128" t="s">
        <v>136</v>
      </c>
      <c r="F87" s="128"/>
      <c r="G87" s="137"/>
      <c r="H87" s="137"/>
      <c r="I87" s="88">
        <v>0</v>
      </c>
      <c r="J87" s="88"/>
      <c r="K87" s="88">
        <v>0</v>
      </c>
      <c r="L87" s="88">
        <v>0</v>
      </c>
    </row>
    <row r="88" spans="1:12" ht="13.5">
      <c r="A88" s="141" t="s">
        <v>46</v>
      </c>
      <c r="B88" s="108">
        <f t="shared" si="0"/>
        <v>66</v>
      </c>
      <c r="C88" s="112" t="s">
        <v>31</v>
      </c>
      <c r="D88" s="112" t="s">
        <v>31</v>
      </c>
      <c r="E88" s="112" t="s">
        <v>136</v>
      </c>
      <c r="F88" s="112" t="s">
        <v>75</v>
      </c>
      <c r="G88" s="113">
        <v>300</v>
      </c>
      <c r="H88" s="113"/>
      <c r="I88" s="159"/>
      <c r="J88" s="113"/>
      <c r="K88" s="116"/>
      <c r="L88" s="116"/>
    </row>
    <row r="89" spans="1:13" ht="13.5">
      <c r="A89" s="92" t="s">
        <v>48</v>
      </c>
      <c r="B89" s="108">
        <f>B88+1</f>
        <v>67</v>
      </c>
      <c r="C89" s="115" t="s">
        <v>31</v>
      </c>
      <c r="D89" s="115" t="s">
        <v>31</v>
      </c>
      <c r="E89" s="115" t="s">
        <v>136</v>
      </c>
      <c r="F89" s="115" t="s">
        <v>77</v>
      </c>
      <c r="G89" s="116">
        <v>340</v>
      </c>
      <c r="H89" s="116"/>
      <c r="I89" s="160"/>
      <c r="J89" s="116"/>
      <c r="K89" s="116"/>
      <c r="L89" s="116"/>
      <c r="M89" s="82"/>
    </row>
    <row r="90" spans="1:12" ht="12.75">
      <c r="A90" s="4" t="s">
        <v>58</v>
      </c>
      <c r="B90" s="116"/>
      <c r="C90" s="116"/>
      <c r="D90" s="116"/>
      <c r="E90" s="116"/>
      <c r="F90" s="116"/>
      <c r="G90" s="116"/>
      <c r="H90" s="116"/>
      <c r="I90" s="167">
        <f>I23</f>
        <v>1456159.888</v>
      </c>
      <c r="J90" s="167"/>
      <c r="K90" s="167">
        <f>K23</f>
        <v>1500730.16</v>
      </c>
      <c r="L90" s="167">
        <f>L23</f>
        <v>1428810.16</v>
      </c>
    </row>
    <row r="91" spans="1:10" ht="12.75">
      <c r="A91" s="6"/>
      <c r="B91" s="72"/>
      <c r="C91" s="152"/>
      <c r="D91" s="152"/>
      <c r="E91" s="152"/>
      <c r="F91" s="152"/>
      <c r="G91" s="72"/>
      <c r="H91" s="72"/>
      <c r="I91" s="79"/>
      <c r="J91" s="153"/>
    </row>
    <row r="92" spans="1:10" ht="12.75">
      <c r="A92" s="62"/>
      <c r="B92" s="62"/>
      <c r="C92" s="62"/>
      <c r="D92" s="62"/>
      <c r="E92" s="62"/>
      <c r="F92" s="62"/>
      <c r="G92" s="62"/>
      <c r="H92" s="62"/>
      <c r="I92" s="75"/>
      <c r="J92" s="62"/>
    </row>
    <row r="93" spans="1:10" ht="12.75">
      <c r="A93" s="62" t="s">
        <v>97</v>
      </c>
      <c r="B93" s="62"/>
      <c r="C93" s="62"/>
      <c r="D93" s="62"/>
      <c r="E93" s="62"/>
      <c r="F93" s="62" t="s">
        <v>60</v>
      </c>
      <c r="G93" s="62"/>
      <c r="H93" s="62"/>
      <c r="I93" s="75"/>
      <c r="J93" s="62"/>
    </row>
    <row r="94" spans="1:14" ht="12.75">
      <c r="A94" s="62"/>
      <c r="B94" s="62"/>
      <c r="C94" s="62"/>
      <c r="D94" s="62"/>
      <c r="E94" s="62"/>
      <c r="F94" s="62"/>
      <c r="G94" s="62"/>
      <c r="H94" s="62"/>
      <c r="I94" s="75"/>
      <c r="J94" s="62"/>
      <c r="N94" s="89"/>
    </row>
    <row r="95" spans="1:10" ht="12.75">
      <c r="A95" s="62" t="s">
        <v>98</v>
      </c>
      <c r="B95" s="62"/>
      <c r="C95" s="62"/>
      <c r="D95" s="62"/>
      <c r="E95" s="62"/>
      <c r="F95" s="62" t="s">
        <v>141</v>
      </c>
      <c r="G95" s="62"/>
      <c r="H95" s="62"/>
      <c r="I95" s="75" t="s">
        <v>61</v>
      </c>
      <c r="J95" s="62"/>
    </row>
  </sheetData>
  <sheetProtection/>
  <mergeCells count="27">
    <mergeCell ref="A20:A21"/>
    <mergeCell ref="B20:B21"/>
    <mergeCell ref="C20:H20"/>
    <mergeCell ref="I20:J20"/>
    <mergeCell ref="A2:A3"/>
    <mergeCell ref="F2:J3"/>
    <mergeCell ref="H7:I7"/>
    <mergeCell ref="H8:I9"/>
    <mergeCell ref="J8:J9"/>
    <mergeCell ref="A9:G9"/>
    <mergeCell ref="A10:G10"/>
    <mergeCell ref="B15:G15"/>
    <mergeCell ref="H15:I15"/>
    <mergeCell ref="H16:I16"/>
    <mergeCell ref="B11:G11"/>
    <mergeCell ref="H11:I11"/>
    <mergeCell ref="H10:I10"/>
    <mergeCell ref="J11:J12"/>
    <mergeCell ref="B13:G13"/>
    <mergeCell ref="H13:I13"/>
    <mergeCell ref="L20:L21"/>
    <mergeCell ref="J17:J18"/>
    <mergeCell ref="B17:G17"/>
    <mergeCell ref="H17:I18"/>
    <mergeCell ref="H19:I19"/>
    <mergeCell ref="J13:J14"/>
    <mergeCell ref="K20:K21"/>
  </mergeCells>
  <printOptions/>
  <pageMargins left="0.3937007874015748" right="0" top="0.3937007874015748" bottom="0" header="0" footer="0"/>
  <pageSetup horizontalDpi="300" verticalDpi="300" orientation="portrait" paperSize="9" scale="74" r:id="rId1"/>
  <colBreaks count="1" manualBreakCount="1">
    <brk id="1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8"/>
  </sheetPr>
  <dimension ref="B1:U378"/>
  <sheetViews>
    <sheetView showGridLines="0" zoomScalePageLayoutView="0" workbookViewId="0" topLeftCell="B1">
      <selection activeCell="P91" sqref="P91:S91"/>
    </sheetView>
  </sheetViews>
  <sheetFormatPr defaultColWidth="9.00390625" defaultRowHeight="12.75" outlineLevelRow="1"/>
  <cols>
    <col min="1" max="1" width="3.25390625" style="0" hidden="1" customWidth="1"/>
    <col min="2" max="2" width="4.75390625" style="66" customWidth="1"/>
    <col min="3" max="6" width="4.75390625" style="5" customWidth="1"/>
    <col min="7" max="7" width="11.125" style="5" customWidth="1"/>
    <col min="8" max="8" width="4.75390625" style="5" customWidth="1"/>
    <col min="9" max="9" width="3.375" style="5" customWidth="1"/>
    <col min="10" max="10" width="5.375" style="5" customWidth="1"/>
    <col min="11" max="11" width="4.75390625" style="5" customWidth="1"/>
    <col min="12" max="12" width="4.625" style="5" customWidth="1"/>
    <col min="13" max="13" width="6.125" style="5" customWidth="1"/>
    <col min="14" max="18" width="4.75390625" style="5" customWidth="1"/>
    <col min="19" max="19" width="9.625" style="5" customWidth="1"/>
    <col min="20" max="20" width="4.75390625" style="0" customWidth="1"/>
    <col min="21" max="21" width="18.625" style="0" customWidth="1"/>
    <col min="22" max="22" width="10.875" style="0" customWidth="1"/>
  </cols>
  <sheetData>
    <row r="1" spans="2:21" ht="12.75">
      <c r="B1" s="61"/>
      <c r="M1" s="61" t="s">
        <v>121</v>
      </c>
      <c r="N1" s="61"/>
      <c r="O1" s="61"/>
      <c r="P1" s="61"/>
      <c r="Q1" s="61"/>
      <c r="R1" s="168"/>
      <c r="S1" s="168"/>
      <c r="U1" s="1"/>
    </row>
    <row r="2" spans="2:19" ht="12.75" customHeight="1">
      <c r="B2" s="274"/>
      <c r="C2" s="274"/>
      <c r="D2" s="274"/>
      <c r="E2" s="274"/>
      <c r="F2" s="274"/>
      <c r="G2" s="274"/>
      <c r="M2" s="274" t="s">
        <v>201</v>
      </c>
      <c r="N2" s="274"/>
      <c r="O2" s="274"/>
      <c r="P2" s="274"/>
      <c r="Q2" s="274"/>
      <c r="R2" s="274"/>
      <c r="S2" s="274"/>
    </row>
    <row r="3" spans="2:19" ht="24.75" customHeight="1">
      <c r="B3" s="274"/>
      <c r="C3" s="274"/>
      <c r="D3" s="274"/>
      <c r="E3" s="274"/>
      <c r="F3" s="274"/>
      <c r="G3" s="274"/>
      <c r="M3" s="274"/>
      <c r="N3" s="274"/>
      <c r="O3" s="274"/>
      <c r="P3" s="274"/>
      <c r="Q3" s="274"/>
      <c r="R3" s="274"/>
      <c r="S3" s="274"/>
    </row>
    <row r="4" spans="2:19" ht="12.75">
      <c r="B4" s="61"/>
      <c r="M4" s="61" t="s">
        <v>202</v>
      </c>
      <c r="N4" s="61"/>
      <c r="O4" s="61"/>
      <c r="P4" s="61"/>
      <c r="Q4" s="61"/>
      <c r="R4" s="168"/>
      <c r="S4" s="168"/>
    </row>
    <row r="5" spans="2:17" ht="12.75" customHeight="1">
      <c r="B5" s="61"/>
      <c r="M5" s="61" t="s">
        <v>66</v>
      </c>
      <c r="N5" s="61"/>
      <c r="O5" s="61"/>
      <c r="P5" s="61"/>
      <c r="Q5" s="61"/>
    </row>
    <row r="6" spans="6:13" ht="12.75" hidden="1" outlineLevel="1">
      <c r="F6" s="312" t="s">
        <v>24</v>
      </c>
      <c r="G6" s="312"/>
      <c r="H6" s="312"/>
      <c r="I6" s="312"/>
      <c r="J6" s="312"/>
      <c r="K6" s="312"/>
      <c r="L6" s="312"/>
      <c r="M6" s="312"/>
    </row>
    <row r="7" spans="6:13" ht="12.75" hidden="1" outlineLevel="1">
      <c r="F7" s="312" t="s">
        <v>240</v>
      </c>
      <c r="G7" s="312"/>
      <c r="H7" s="312"/>
      <c r="I7" s="312"/>
      <c r="J7" s="312"/>
      <c r="K7" s="312"/>
      <c r="L7" s="312"/>
      <c r="M7" s="312"/>
    </row>
    <row r="8" spans="6:13" ht="13.5" customHeight="1" hidden="1" outlineLevel="1">
      <c r="F8" s="304" t="s">
        <v>200</v>
      </c>
      <c r="G8" s="304"/>
      <c r="H8" s="304"/>
      <c r="I8" s="304"/>
      <c r="J8" s="304"/>
      <c r="K8" s="304"/>
      <c r="L8" s="304"/>
      <c r="M8" s="304"/>
    </row>
    <row r="9" ht="19.5" customHeight="1" hidden="1" outlineLevel="1"/>
    <row r="10" spans="2:19" ht="5.25" customHeight="1" hidden="1" outlineLevel="1">
      <c r="B10" s="169"/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170"/>
      <c r="Q10" s="171"/>
      <c r="R10" s="62"/>
      <c r="S10" s="62"/>
    </row>
    <row r="11" spans="2:19" ht="9.75" customHeight="1" hidden="1" outlineLevel="1">
      <c r="B11" s="67"/>
      <c r="C11" s="172"/>
      <c r="D11" s="172"/>
      <c r="E11" s="172"/>
      <c r="F11" s="172"/>
      <c r="G11" s="172"/>
      <c r="H11" s="172"/>
      <c r="I11" s="172"/>
      <c r="J11" s="172"/>
      <c r="K11" s="172"/>
      <c r="L11" s="62"/>
      <c r="M11" s="62"/>
      <c r="N11" s="62"/>
      <c r="O11" s="62"/>
      <c r="P11" s="62"/>
      <c r="Q11" s="62"/>
      <c r="R11" s="62"/>
      <c r="S11" s="62"/>
    </row>
    <row r="12" spans="2:19" ht="15.75" customHeight="1" hidden="1" outlineLevel="1">
      <c r="B12" s="311" t="s">
        <v>74</v>
      </c>
      <c r="C12" s="311"/>
      <c r="D12" s="311"/>
      <c r="E12" s="311"/>
      <c r="F12" s="311"/>
      <c r="G12" s="311"/>
      <c r="H12" s="311"/>
      <c r="I12" s="311"/>
      <c r="J12" s="311"/>
      <c r="K12" s="311"/>
      <c r="L12" s="311"/>
      <c r="M12" s="311"/>
      <c r="N12" s="311"/>
      <c r="O12" s="311"/>
      <c r="P12" s="311"/>
      <c r="Q12" s="311"/>
      <c r="R12" s="311"/>
      <c r="S12" s="311"/>
    </row>
    <row r="13" spans="2:19" ht="15.75" customHeight="1" hidden="1" outlineLevel="1">
      <c r="B13" s="67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</row>
    <row r="14" spans="2:19" ht="35.25" customHeight="1" hidden="1" outlineLevel="1">
      <c r="B14" s="4" t="s">
        <v>25</v>
      </c>
      <c r="C14" s="282" t="s">
        <v>26</v>
      </c>
      <c r="D14" s="282"/>
      <c r="E14" s="282"/>
      <c r="F14" s="282"/>
      <c r="G14" s="282"/>
      <c r="H14" s="282"/>
      <c r="I14" s="282" t="s">
        <v>28</v>
      </c>
      <c r="J14" s="282"/>
      <c r="K14" s="308" t="s">
        <v>172</v>
      </c>
      <c r="L14" s="309"/>
      <c r="M14" s="310"/>
      <c r="N14" s="282" t="s">
        <v>173</v>
      </c>
      <c r="O14" s="282"/>
      <c r="P14" s="282"/>
      <c r="Q14" s="282" t="s">
        <v>37</v>
      </c>
      <c r="R14" s="282"/>
      <c r="S14" s="282"/>
    </row>
    <row r="15" spans="2:19" ht="13.5" customHeight="1" hidden="1" outlineLevel="1">
      <c r="B15" s="4">
        <v>1</v>
      </c>
      <c r="C15" s="282">
        <v>2</v>
      </c>
      <c r="D15" s="282"/>
      <c r="E15" s="282"/>
      <c r="F15" s="282"/>
      <c r="G15" s="282"/>
      <c r="H15" s="282"/>
      <c r="I15" s="282">
        <v>3</v>
      </c>
      <c r="J15" s="282"/>
      <c r="K15" s="308">
        <v>4</v>
      </c>
      <c r="L15" s="309"/>
      <c r="M15" s="310"/>
      <c r="N15" s="282">
        <v>5</v>
      </c>
      <c r="O15" s="282"/>
      <c r="P15" s="282"/>
      <c r="Q15" s="282">
        <v>6</v>
      </c>
      <c r="R15" s="282"/>
      <c r="S15" s="282"/>
    </row>
    <row r="16" spans="2:19" ht="18" customHeight="1" hidden="1" outlineLevel="1">
      <c r="B16" s="4">
        <v>1</v>
      </c>
      <c r="C16" s="322" t="s">
        <v>193</v>
      </c>
      <c r="D16" s="323"/>
      <c r="E16" s="323"/>
      <c r="F16" s="323"/>
      <c r="G16" s="323"/>
      <c r="H16" s="324"/>
      <c r="I16" s="325" t="s">
        <v>78</v>
      </c>
      <c r="J16" s="326"/>
      <c r="K16" s="327">
        <f>Q16/N16</f>
        <v>0</v>
      </c>
      <c r="L16" s="328"/>
      <c r="M16" s="329"/>
      <c r="N16" s="313">
        <v>1</v>
      </c>
      <c r="O16" s="314"/>
      <c r="P16" s="315"/>
      <c r="Q16" s="313">
        <v>0</v>
      </c>
      <c r="R16" s="314"/>
      <c r="S16" s="315"/>
    </row>
    <row r="17" spans="2:19" ht="13.5" customHeight="1" hidden="1" outlineLevel="1">
      <c r="B17" s="316" t="s">
        <v>57</v>
      </c>
      <c r="C17" s="317"/>
      <c r="D17" s="317"/>
      <c r="E17" s="317"/>
      <c r="F17" s="317"/>
      <c r="G17" s="317"/>
      <c r="H17" s="317"/>
      <c r="I17" s="317"/>
      <c r="J17" s="317"/>
      <c r="K17" s="317"/>
      <c r="L17" s="317"/>
      <c r="M17" s="317"/>
      <c r="N17" s="317"/>
      <c r="O17" s="317"/>
      <c r="P17" s="318"/>
      <c r="Q17" s="319">
        <f>Q16</f>
        <v>0</v>
      </c>
      <c r="R17" s="320"/>
      <c r="S17" s="321"/>
    </row>
    <row r="18" spans="2:19" ht="12.75" hidden="1" outlineLevel="1"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64"/>
      <c r="R18" s="64"/>
      <c r="S18" s="64"/>
    </row>
    <row r="19" spans="2:19" ht="12.75" hidden="1" outlineLevel="1">
      <c r="B19" s="311" t="s">
        <v>72</v>
      </c>
      <c r="C19" s="311"/>
      <c r="D19" s="311"/>
      <c r="E19" s="311"/>
      <c r="F19" s="311"/>
      <c r="G19" s="311"/>
      <c r="H19" s="311"/>
      <c r="I19" s="311"/>
      <c r="J19" s="311"/>
      <c r="K19" s="311"/>
      <c r="L19" s="311"/>
      <c r="M19" s="311"/>
      <c r="N19" s="311"/>
      <c r="O19" s="311"/>
      <c r="P19" s="311"/>
      <c r="Q19" s="311"/>
      <c r="R19" s="311"/>
      <c r="S19" s="311"/>
    </row>
    <row r="20" spans="2:19" ht="12.75" hidden="1" outlineLevel="1">
      <c r="B20" s="67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</row>
    <row r="21" spans="2:19" ht="25.5" hidden="1" outlineLevel="1">
      <c r="B21" s="4" t="s">
        <v>25</v>
      </c>
      <c r="C21" s="282" t="s">
        <v>26</v>
      </c>
      <c r="D21" s="282"/>
      <c r="E21" s="282"/>
      <c r="F21" s="282"/>
      <c r="G21" s="282"/>
      <c r="H21" s="282"/>
      <c r="I21" s="282" t="s">
        <v>28</v>
      </c>
      <c r="J21" s="282"/>
      <c r="K21" s="308" t="s">
        <v>172</v>
      </c>
      <c r="L21" s="309"/>
      <c r="M21" s="310"/>
      <c r="N21" s="282" t="s">
        <v>173</v>
      </c>
      <c r="O21" s="282"/>
      <c r="P21" s="282"/>
      <c r="Q21" s="282" t="s">
        <v>37</v>
      </c>
      <c r="R21" s="282"/>
      <c r="S21" s="282"/>
    </row>
    <row r="22" spans="2:19" ht="12.75" hidden="1" outlineLevel="1">
      <c r="B22" s="4">
        <v>1</v>
      </c>
      <c r="C22" s="282">
        <v>2</v>
      </c>
      <c r="D22" s="282"/>
      <c r="E22" s="282"/>
      <c r="F22" s="282"/>
      <c r="G22" s="282"/>
      <c r="H22" s="282"/>
      <c r="I22" s="282">
        <v>3</v>
      </c>
      <c r="J22" s="282"/>
      <c r="K22" s="308">
        <v>4</v>
      </c>
      <c r="L22" s="309"/>
      <c r="M22" s="310"/>
      <c r="N22" s="282">
        <v>5</v>
      </c>
      <c r="O22" s="282"/>
      <c r="P22" s="282"/>
      <c r="Q22" s="282">
        <v>6</v>
      </c>
      <c r="R22" s="282"/>
      <c r="S22" s="282"/>
    </row>
    <row r="23" spans="2:19" ht="12.75" hidden="1" outlineLevel="1">
      <c r="B23" s="4">
        <v>1</v>
      </c>
      <c r="C23" s="322" t="s">
        <v>203</v>
      </c>
      <c r="D23" s="323"/>
      <c r="E23" s="323"/>
      <c r="F23" s="323"/>
      <c r="G23" s="323"/>
      <c r="H23" s="324"/>
      <c r="I23" s="325" t="s">
        <v>78</v>
      </c>
      <c r="J23" s="326"/>
      <c r="K23" s="330">
        <v>91.2</v>
      </c>
      <c r="L23" s="331"/>
      <c r="M23" s="332"/>
      <c r="N23" s="313">
        <v>87</v>
      </c>
      <c r="O23" s="314"/>
      <c r="P23" s="315"/>
      <c r="Q23" s="313">
        <v>0</v>
      </c>
      <c r="R23" s="314"/>
      <c r="S23" s="315"/>
    </row>
    <row r="24" spans="2:19" ht="12.75" hidden="1" outlineLevel="1">
      <c r="B24" s="4">
        <v>2</v>
      </c>
      <c r="C24" s="322" t="s">
        <v>198</v>
      </c>
      <c r="D24" s="323"/>
      <c r="E24" s="323"/>
      <c r="F24" s="323"/>
      <c r="G24" s="323"/>
      <c r="H24" s="324"/>
      <c r="I24" s="325" t="s">
        <v>78</v>
      </c>
      <c r="J24" s="326"/>
      <c r="K24" s="327">
        <v>4</v>
      </c>
      <c r="L24" s="328"/>
      <c r="M24" s="329"/>
      <c r="N24" s="313">
        <v>1500</v>
      </c>
      <c r="O24" s="314"/>
      <c r="P24" s="315"/>
      <c r="Q24" s="313">
        <v>0</v>
      </c>
      <c r="R24" s="314"/>
      <c r="S24" s="315"/>
    </row>
    <row r="25" spans="2:19" ht="12.75" hidden="1" outlineLevel="1">
      <c r="B25" s="316" t="s">
        <v>57</v>
      </c>
      <c r="C25" s="317"/>
      <c r="D25" s="317"/>
      <c r="E25" s="317"/>
      <c r="F25" s="317"/>
      <c r="G25" s="317"/>
      <c r="H25" s="317"/>
      <c r="I25" s="317"/>
      <c r="J25" s="317"/>
      <c r="K25" s="317"/>
      <c r="L25" s="317"/>
      <c r="M25" s="317"/>
      <c r="N25" s="317"/>
      <c r="O25" s="317"/>
      <c r="P25" s="318"/>
      <c r="Q25" s="319">
        <f>Q23+Q24</f>
        <v>0</v>
      </c>
      <c r="R25" s="320"/>
      <c r="S25" s="321"/>
    </row>
    <row r="26" spans="2:19" ht="12.75" hidden="1" outlineLevel="1">
      <c r="B26" s="70"/>
      <c r="C26" s="62"/>
      <c r="D26" s="62"/>
      <c r="E26" s="62"/>
      <c r="F26" s="62"/>
      <c r="G26" s="62"/>
      <c r="H26" s="6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</row>
    <row r="27" spans="2:19" ht="12.75" hidden="1" outlineLevel="1">
      <c r="B27" s="73"/>
      <c r="D27" s="71" t="s">
        <v>229</v>
      </c>
      <c r="F27" s="72"/>
      <c r="G27" s="64">
        <f>Q17+Q25</f>
        <v>0</v>
      </c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</row>
    <row r="28" spans="2:19" ht="12.75" hidden="1" outlineLevel="1">
      <c r="B28" s="73"/>
      <c r="D28" s="71"/>
      <c r="F28" s="72"/>
      <c r="G28" s="64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</row>
    <row r="29" spans="2:19" ht="12.75" hidden="1" outlineLevel="1">
      <c r="B29" s="70"/>
      <c r="C29" s="62"/>
      <c r="D29" s="62"/>
      <c r="E29" s="62"/>
      <c r="F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</row>
    <row r="30" spans="2:19" ht="12.75" hidden="1" outlineLevel="1">
      <c r="B30" s="61" t="s">
        <v>97</v>
      </c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 t="s">
        <v>60</v>
      </c>
      <c r="N30" s="62"/>
      <c r="O30" s="62"/>
      <c r="P30" s="62"/>
      <c r="Q30" s="62"/>
      <c r="R30" s="62"/>
      <c r="S30" s="62"/>
    </row>
    <row r="31" spans="2:19" ht="12.75" hidden="1" outlineLevel="1">
      <c r="B31" s="61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</row>
    <row r="32" spans="2:19" ht="12.75" hidden="1" outlineLevel="1">
      <c r="B32" s="61" t="s">
        <v>98</v>
      </c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 t="s">
        <v>141</v>
      </c>
      <c r="N32" s="62"/>
      <c r="O32" s="62"/>
      <c r="P32" s="74" t="s">
        <v>61</v>
      </c>
      <c r="Q32" s="62"/>
      <c r="S32" s="62"/>
    </row>
    <row r="33" spans="4:8" ht="12.75" hidden="1" outlineLevel="1">
      <c r="D33" s="62"/>
      <c r="E33" s="62"/>
      <c r="F33" s="62"/>
      <c r="G33" s="62"/>
      <c r="H33" s="62"/>
    </row>
    <row r="34" spans="2:19" ht="12.75" hidden="1" outlineLevel="1">
      <c r="B34" s="61"/>
      <c r="M34" s="61" t="s">
        <v>121</v>
      </c>
      <c r="N34" s="61"/>
      <c r="O34" s="61"/>
      <c r="P34" s="61"/>
      <c r="Q34" s="61"/>
      <c r="R34" s="168"/>
      <c r="S34" s="168"/>
    </row>
    <row r="35" spans="2:19" ht="12.75" hidden="1" outlineLevel="1">
      <c r="B35" s="274"/>
      <c r="C35" s="274"/>
      <c r="D35" s="274"/>
      <c r="E35" s="274"/>
      <c r="F35" s="274"/>
      <c r="G35" s="274"/>
      <c r="M35" s="274" t="s">
        <v>201</v>
      </c>
      <c r="N35" s="274"/>
      <c r="O35" s="274"/>
      <c r="P35" s="274"/>
      <c r="Q35" s="274"/>
      <c r="R35" s="274"/>
      <c r="S35" s="274"/>
    </row>
    <row r="36" spans="2:19" ht="12.75" hidden="1" outlineLevel="1">
      <c r="B36" s="274"/>
      <c r="C36" s="274"/>
      <c r="D36" s="274"/>
      <c r="E36" s="274"/>
      <c r="F36" s="274"/>
      <c r="G36" s="274"/>
      <c r="M36" s="274"/>
      <c r="N36" s="274"/>
      <c r="O36" s="274"/>
      <c r="P36" s="274"/>
      <c r="Q36" s="274"/>
      <c r="R36" s="274"/>
      <c r="S36" s="274"/>
    </row>
    <row r="37" spans="2:19" ht="12.75" hidden="1" outlineLevel="1">
      <c r="B37" s="61"/>
      <c r="M37" s="61" t="s">
        <v>202</v>
      </c>
      <c r="N37" s="61"/>
      <c r="O37" s="61"/>
      <c r="P37" s="61"/>
      <c r="Q37" s="61"/>
      <c r="R37" s="168"/>
      <c r="S37" s="168"/>
    </row>
    <row r="38" spans="2:17" ht="12.75" hidden="1" outlineLevel="1">
      <c r="B38" s="61"/>
      <c r="M38" s="61" t="s">
        <v>66</v>
      </c>
      <c r="N38" s="61"/>
      <c r="O38" s="61"/>
      <c r="P38" s="61"/>
      <c r="Q38" s="61"/>
    </row>
    <row r="39" ht="12.75" hidden="1" outlineLevel="1">
      <c r="B39" s="5"/>
    </row>
    <row r="40" spans="2:14" ht="12.75" hidden="1" outlineLevel="1">
      <c r="B40" s="5"/>
      <c r="G40" s="312" t="s">
        <v>24</v>
      </c>
      <c r="H40" s="312"/>
      <c r="I40" s="312"/>
      <c r="J40" s="312"/>
      <c r="K40" s="312"/>
      <c r="L40" s="312"/>
      <c r="M40" s="312"/>
      <c r="N40" s="312"/>
    </row>
    <row r="41" spans="2:14" ht="12.75" hidden="1" outlineLevel="1">
      <c r="B41" s="5"/>
      <c r="G41" s="312" t="s">
        <v>240</v>
      </c>
      <c r="H41" s="312"/>
      <c r="I41" s="312"/>
      <c r="J41" s="312"/>
      <c r="K41" s="312"/>
      <c r="L41" s="312"/>
      <c r="M41" s="312"/>
      <c r="N41" s="312"/>
    </row>
    <row r="42" spans="2:14" ht="12.75" hidden="1" outlineLevel="1">
      <c r="B42" s="5"/>
      <c r="F42" s="244"/>
      <c r="G42" s="304" t="s">
        <v>200</v>
      </c>
      <c r="H42" s="304"/>
      <c r="I42" s="304"/>
      <c r="J42" s="304"/>
      <c r="K42" s="304"/>
      <c r="L42" s="304"/>
      <c r="M42" s="304"/>
      <c r="N42" s="304"/>
    </row>
    <row r="43" ht="12.75" hidden="1" outlineLevel="1">
      <c r="B43" s="5"/>
    </row>
    <row r="44" spans="2:19" ht="12.75" hidden="1" outlineLevel="1">
      <c r="B44" s="245"/>
      <c r="C44" s="246"/>
      <c r="D44" s="246"/>
      <c r="E44" s="246"/>
      <c r="F44" s="246"/>
      <c r="G44" s="246"/>
      <c r="H44" s="246"/>
      <c r="I44" s="246"/>
      <c r="J44" s="246"/>
      <c r="K44" s="246"/>
      <c r="L44" s="246"/>
      <c r="M44" s="246"/>
      <c r="N44" s="246"/>
      <c r="O44" s="246"/>
      <c r="P44" s="247"/>
      <c r="Q44" s="248"/>
      <c r="R44" s="248"/>
      <c r="S44" s="248"/>
    </row>
    <row r="45" spans="2:19" ht="12.75" hidden="1" outlineLevel="1">
      <c r="B45" s="311" t="s">
        <v>74</v>
      </c>
      <c r="C45" s="311"/>
      <c r="D45" s="311"/>
      <c r="E45" s="311"/>
      <c r="F45" s="311"/>
      <c r="G45" s="311"/>
      <c r="H45" s="311"/>
      <c r="I45" s="311"/>
      <c r="J45" s="311"/>
      <c r="K45" s="311"/>
      <c r="L45" s="311"/>
      <c r="M45" s="311"/>
      <c r="N45" s="311"/>
      <c r="O45" s="311"/>
      <c r="P45" s="311"/>
      <c r="Q45" s="311"/>
      <c r="R45" s="311"/>
      <c r="S45" s="311"/>
    </row>
    <row r="46" spans="2:19" ht="12.75" hidden="1" outlineLevel="1">
      <c r="B46" s="67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 t="s">
        <v>30</v>
      </c>
      <c r="S46" s="62"/>
    </row>
    <row r="47" spans="2:19" ht="25.5" hidden="1" outlineLevel="1">
      <c r="B47" s="4" t="s">
        <v>25</v>
      </c>
      <c r="C47" s="282" t="s">
        <v>26</v>
      </c>
      <c r="D47" s="282"/>
      <c r="E47" s="282"/>
      <c r="F47" s="282"/>
      <c r="G47" s="282"/>
      <c r="H47" s="282"/>
      <c r="I47" s="282"/>
      <c r="J47" s="282" t="s">
        <v>28</v>
      </c>
      <c r="K47" s="282"/>
      <c r="L47" s="308" t="s">
        <v>125</v>
      </c>
      <c r="M47" s="309"/>
      <c r="N47" s="309"/>
      <c r="O47" s="309"/>
      <c r="P47" s="309"/>
      <c r="Q47" s="309"/>
      <c r="R47" s="309"/>
      <c r="S47" s="310"/>
    </row>
    <row r="48" spans="2:19" ht="12.75" hidden="1" outlineLevel="1">
      <c r="B48" s="4">
        <v>1</v>
      </c>
      <c r="C48" s="282">
        <v>2</v>
      </c>
      <c r="D48" s="282"/>
      <c r="E48" s="282"/>
      <c r="F48" s="282"/>
      <c r="G48" s="282"/>
      <c r="H48" s="282"/>
      <c r="I48" s="282"/>
      <c r="J48" s="282">
        <v>3</v>
      </c>
      <c r="K48" s="282"/>
      <c r="L48" s="308">
        <v>4</v>
      </c>
      <c r="M48" s="309"/>
      <c r="N48" s="309"/>
      <c r="O48" s="309"/>
      <c r="P48" s="309"/>
      <c r="Q48" s="309"/>
      <c r="R48" s="309"/>
      <c r="S48" s="310"/>
    </row>
    <row r="49" spans="2:19" ht="24" customHeight="1" hidden="1" outlineLevel="1">
      <c r="B49" s="4">
        <v>1</v>
      </c>
      <c r="C49" s="322" t="s">
        <v>137</v>
      </c>
      <c r="D49" s="323"/>
      <c r="E49" s="323"/>
      <c r="F49" s="323"/>
      <c r="G49" s="323"/>
      <c r="H49" s="323"/>
      <c r="I49" s="324"/>
      <c r="J49" s="333" t="s">
        <v>31</v>
      </c>
      <c r="K49" s="333"/>
      <c r="L49" s="334">
        <v>0</v>
      </c>
      <c r="M49" s="335"/>
      <c r="N49" s="335"/>
      <c r="O49" s="335"/>
      <c r="P49" s="335"/>
      <c r="Q49" s="335"/>
      <c r="R49" s="335"/>
      <c r="S49" s="336"/>
    </row>
    <row r="50" spans="2:19" ht="12.75" hidden="1" outlineLevel="1">
      <c r="B50" s="4"/>
      <c r="C50" s="337" t="s">
        <v>57</v>
      </c>
      <c r="D50" s="337"/>
      <c r="E50" s="337"/>
      <c r="F50" s="337"/>
      <c r="G50" s="337"/>
      <c r="H50" s="337"/>
      <c r="I50" s="337"/>
      <c r="J50" s="338"/>
      <c r="K50" s="339"/>
      <c r="L50" s="340">
        <f>L49</f>
        <v>0</v>
      </c>
      <c r="M50" s="340"/>
      <c r="N50" s="340"/>
      <c r="O50" s="340"/>
      <c r="P50" s="340"/>
      <c r="Q50" s="340"/>
      <c r="R50" s="340"/>
      <c r="S50" s="341"/>
    </row>
    <row r="51" spans="2:19" ht="12.75" hidden="1" outlineLevel="1">
      <c r="B51" s="169"/>
      <c r="C51" s="169"/>
      <c r="D51" s="169"/>
      <c r="E51" s="169"/>
      <c r="F51" s="169"/>
      <c r="G51" s="169"/>
      <c r="H51" s="169"/>
      <c r="I51" s="169"/>
      <c r="J51" s="169"/>
      <c r="K51" s="169"/>
      <c r="L51" s="169"/>
      <c r="M51" s="169"/>
      <c r="N51" s="169"/>
      <c r="O51" s="169"/>
      <c r="P51" s="170"/>
      <c r="Q51" s="171"/>
      <c r="R51" s="62"/>
      <c r="S51" s="62"/>
    </row>
    <row r="52" spans="2:19" ht="12.75" hidden="1" outlineLevel="1">
      <c r="B52" s="311" t="s">
        <v>72</v>
      </c>
      <c r="C52" s="311"/>
      <c r="D52" s="311"/>
      <c r="E52" s="311"/>
      <c r="F52" s="311"/>
      <c r="G52" s="311"/>
      <c r="H52" s="311"/>
      <c r="I52" s="311"/>
      <c r="J52" s="311"/>
      <c r="K52" s="311"/>
      <c r="L52" s="311"/>
      <c r="M52" s="311"/>
      <c r="N52" s="311"/>
      <c r="O52" s="311"/>
      <c r="P52" s="311"/>
      <c r="Q52" s="311"/>
      <c r="R52" s="311"/>
      <c r="S52" s="311"/>
    </row>
    <row r="53" spans="2:19" ht="12.75" hidden="1" outlineLevel="1">
      <c r="B53" s="243"/>
      <c r="C53" s="243"/>
      <c r="D53" s="243"/>
      <c r="E53" s="243"/>
      <c r="F53" s="243"/>
      <c r="G53" s="243"/>
      <c r="H53" s="243"/>
      <c r="I53" s="243"/>
      <c r="J53" s="243"/>
      <c r="K53" s="243"/>
      <c r="L53" s="243"/>
      <c r="M53" s="243"/>
      <c r="N53" s="243"/>
      <c r="O53" s="243"/>
      <c r="P53" s="243"/>
      <c r="Q53" s="243"/>
      <c r="R53" s="62" t="s">
        <v>30</v>
      </c>
      <c r="S53" s="243"/>
    </row>
    <row r="54" spans="2:19" ht="25.5" hidden="1" outlineLevel="1">
      <c r="B54" s="4" t="s">
        <v>25</v>
      </c>
      <c r="C54" s="282" t="s">
        <v>26</v>
      </c>
      <c r="D54" s="282"/>
      <c r="E54" s="282"/>
      <c r="F54" s="282"/>
      <c r="G54" s="282"/>
      <c r="H54" s="282"/>
      <c r="I54" s="282" t="s">
        <v>28</v>
      </c>
      <c r="J54" s="282"/>
      <c r="K54" s="308" t="s">
        <v>172</v>
      </c>
      <c r="L54" s="309"/>
      <c r="M54" s="310"/>
      <c r="N54" s="282" t="s">
        <v>173</v>
      </c>
      <c r="O54" s="282"/>
      <c r="P54" s="282"/>
      <c r="Q54" s="282" t="s">
        <v>37</v>
      </c>
      <c r="R54" s="282"/>
      <c r="S54" s="282"/>
    </row>
    <row r="55" spans="2:19" ht="12.75" hidden="1" outlineLevel="1">
      <c r="B55" s="4">
        <v>1</v>
      </c>
      <c r="C55" s="282">
        <v>2</v>
      </c>
      <c r="D55" s="282"/>
      <c r="E55" s="282"/>
      <c r="F55" s="282"/>
      <c r="G55" s="282"/>
      <c r="H55" s="282"/>
      <c r="I55" s="282">
        <v>3</v>
      </c>
      <c r="J55" s="282"/>
      <c r="K55" s="308">
        <v>4</v>
      </c>
      <c r="L55" s="309"/>
      <c r="M55" s="310"/>
      <c r="N55" s="282">
        <v>5</v>
      </c>
      <c r="O55" s="282"/>
      <c r="P55" s="282"/>
      <c r="Q55" s="282">
        <v>6</v>
      </c>
      <c r="R55" s="282"/>
      <c r="S55" s="282"/>
    </row>
    <row r="56" spans="2:19" ht="12.75" hidden="1" outlineLevel="1">
      <c r="B56" s="4"/>
      <c r="C56" s="281"/>
      <c r="D56" s="281"/>
      <c r="E56" s="281"/>
      <c r="F56" s="281"/>
      <c r="G56" s="281"/>
      <c r="H56" s="281"/>
      <c r="I56" s="282"/>
      <c r="J56" s="282"/>
      <c r="K56" s="342"/>
      <c r="L56" s="343"/>
      <c r="M56" s="344"/>
      <c r="N56" s="345"/>
      <c r="O56" s="282"/>
      <c r="P56" s="282"/>
      <c r="Q56" s="282">
        <v>0</v>
      </c>
      <c r="R56" s="282"/>
      <c r="S56" s="282"/>
    </row>
    <row r="57" spans="2:19" ht="12.75" hidden="1" outlineLevel="1">
      <c r="B57" s="338" t="s">
        <v>57</v>
      </c>
      <c r="C57" s="339"/>
      <c r="D57" s="339"/>
      <c r="E57" s="339"/>
      <c r="F57" s="339"/>
      <c r="G57" s="339"/>
      <c r="H57" s="339"/>
      <c r="I57" s="339"/>
      <c r="J57" s="339"/>
      <c r="K57" s="339"/>
      <c r="L57" s="339"/>
      <c r="M57" s="339"/>
      <c r="N57" s="339"/>
      <c r="O57" s="339"/>
      <c r="P57" s="346"/>
      <c r="Q57" s="350">
        <f>SUM(Q56:S56)</f>
        <v>0</v>
      </c>
      <c r="R57" s="350"/>
      <c r="S57" s="350"/>
    </row>
    <row r="58" ht="12.75" hidden="1" outlineLevel="1">
      <c r="B58" s="5"/>
    </row>
    <row r="59" ht="12.75" hidden="1" outlineLevel="1">
      <c r="B59" s="5"/>
    </row>
    <row r="60" spans="2:19" ht="12.75" hidden="1" outlineLevel="1">
      <c r="B60" s="70"/>
      <c r="D60" s="71" t="s">
        <v>229</v>
      </c>
      <c r="F60" s="72"/>
      <c r="G60" s="351">
        <f>L50+Q57</f>
        <v>0</v>
      </c>
      <c r="H60" s="351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</row>
    <row r="61" spans="2:19" ht="12.75" hidden="1" outlineLevel="1">
      <c r="B61" s="73"/>
      <c r="C61" s="72"/>
      <c r="D61" s="72"/>
      <c r="E61" s="72"/>
      <c r="F61" s="72"/>
      <c r="G61" s="64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</row>
    <row r="62" spans="2:19" ht="12.75" hidden="1" outlineLevel="1">
      <c r="B62" s="70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</row>
    <row r="63" spans="2:19" ht="12.75" hidden="1" outlineLevel="1">
      <c r="B63" s="61" t="s">
        <v>97</v>
      </c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 t="s">
        <v>60</v>
      </c>
      <c r="N63" s="62"/>
      <c r="O63" s="62"/>
      <c r="P63" s="62"/>
      <c r="Q63" s="62"/>
      <c r="R63" s="62"/>
      <c r="S63" s="62"/>
    </row>
    <row r="64" spans="2:19" ht="12.75" hidden="1" outlineLevel="1">
      <c r="B64" s="61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</row>
    <row r="65" spans="2:19" ht="12.75" hidden="1" outlineLevel="1">
      <c r="B65" s="61" t="s">
        <v>98</v>
      </c>
      <c r="D65" s="62"/>
      <c r="E65" s="62"/>
      <c r="F65" s="62"/>
      <c r="G65" s="62"/>
      <c r="H65" s="62"/>
      <c r="I65" s="62"/>
      <c r="J65" s="62"/>
      <c r="K65" s="62"/>
      <c r="L65" s="62"/>
      <c r="M65" s="62" t="s">
        <v>141</v>
      </c>
      <c r="N65" s="62"/>
      <c r="O65" s="62"/>
      <c r="P65" s="74" t="s">
        <v>61</v>
      </c>
      <c r="Q65" s="62"/>
      <c r="S65" s="62"/>
    </row>
    <row r="66" ht="12.75" hidden="1" outlineLevel="1"/>
    <row r="67" ht="12.75" hidden="1" outlineLevel="1"/>
    <row r="68" spans="2:19" ht="12.75" hidden="1" outlineLevel="1">
      <c r="B68" s="61"/>
      <c r="M68" s="61" t="s">
        <v>121</v>
      </c>
      <c r="N68" s="61"/>
      <c r="O68" s="61"/>
      <c r="P68" s="61"/>
      <c r="Q68" s="61"/>
      <c r="R68" s="168"/>
      <c r="S68" s="168"/>
    </row>
    <row r="69" spans="2:19" ht="12.75" hidden="1" outlineLevel="1">
      <c r="B69" s="274"/>
      <c r="C69" s="274"/>
      <c r="D69" s="274"/>
      <c r="E69" s="274"/>
      <c r="F69" s="274"/>
      <c r="G69" s="274"/>
      <c r="M69" s="274" t="s">
        <v>201</v>
      </c>
      <c r="N69" s="274"/>
      <c r="O69" s="274"/>
      <c r="P69" s="274"/>
      <c r="Q69" s="274"/>
      <c r="R69" s="274"/>
      <c r="S69" s="274"/>
    </row>
    <row r="70" spans="2:19" ht="12.75" hidden="1" outlineLevel="1">
      <c r="B70" s="274"/>
      <c r="C70" s="274"/>
      <c r="D70" s="274"/>
      <c r="E70" s="274"/>
      <c r="F70" s="274"/>
      <c r="G70" s="274"/>
      <c r="M70" s="274"/>
      <c r="N70" s="274"/>
      <c r="O70" s="274"/>
      <c r="P70" s="274"/>
      <c r="Q70" s="274"/>
      <c r="R70" s="274"/>
      <c r="S70" s="274"/>
    </row>
    <row r="71" spans="2:19" ht="12.75" hidden="1" outlineLevel="1">
      <c r="B71" s="61"/>
      <c r="M71" s="61" t="s">
        <v>202</v>
      </c>
      <c r="N71" s="61"/>
      <c r="O71" s="61"/>
      <c r="P71" s="61"/>
      <c r="Q71" s="61"/>
      <c r="R71" s="168"/>
      <c r="S71" s="168"/>
    </row>
    <row r="72" spans="2:17" ht="12.75" hidden="1" outlineLevel="1">
      <c r="B72" s="61"/>
      <c r="M72" s="61" t="s">
        <v>66</v>
      </c>
      <c r="N72" s="61"/>
      <c r="O72" s="61"/>
      <c r="P72" s="61"/>
      <c r="Q72" s="61"/>
    </row>
    <row r="73" ht="12.75" collapsed="1">
      <c r="B73" s="5"/>
    </row>
    <row r="74" spans="2:14" ht="12.75">
      <c r="B74" s="5"/>
      <c r="G74" s="312" t="s">
        <v>24</v>
      </c>
      <c r="H74" s="312"/>
      <c r="I74" s="312"/>
      <c r="J74" s="312"/>
      <c r="K74" s="312"/>
      <c r="L74" s="312"/>
      <c r="M74" s="312"/>
      <c r="N74" s="312"/>
    </row>
    <row r="75" spans="2:16" ht="12.75">
      <c r="B75" s="5"/>
      <c r="F75" s="312" t="s">
        <v>241</v>
      </c>
      <c r="G75" s="312"/>
      <c r="H75" s="312"/>
      <c r="I75" s="312"/>
      <c r="J75" s="312"/>
      <c r="K75" s="312"/>
      <c r="L75" s="312"/>
      <c r="M75" s="312"/>
      <c r="N75" s="312"/>
      <c r="O75" s="312"/>
      <c r="P75" s="312"/>
    </row>
    <row r="76" spans="2:14" ht="12.75">
      <c r="B76" s="5"/>
      <c r="F76" s="244"/>
      <c r="G76" s="304" t="s">
        <v>200</v>
      </c>
      <c r="H76" s="304"/>
      <c r="I76" s="304"/>
      <c r="J76" s="304"/>
      <c r="K76" s="304"/>
      <c r="L76" s="304"/>
      <c r="M76" s="304"/>
      <c r="N76" s="304"/>
    </row>
    <row r="77" ht="12.75">
      <c r="B77" s="5"/>
    </row>
    <row r="78" spans="2:19" ht="12.75">
      <c r="B78" s="5"/>
      <c r="C78" s="242"/>
      <c r="D78" s="242"/>
      <c r="E78" s="242"/>
      <c r="F78" s="242"/>
      <c r="G78" s="242"/>
      <c r="H78" s="242"/>
      <c r="I78" s="242"/>
      <c r="J78" s="242"/>
      <c r="K78" s="242"/>
      <c r="L78" s="242"/>
      <c r="M78" s="242"/>
      <c r="N78" s="242"/>
      <c r="O78" s="242"/>
      <c r="P78" s="242"/>
      <c r="Q78" s="242"/>
      <c r="R78" s="242"/>
      <c r="S78" s="242"/>
    </row>
    <row r="79" spans="2:19" ht="12.75">
      <c r="B79" s="304" t="s">
        <v>101</v>
      </c>
      <c r="C79" s="304"/>
      <c r="D79" s="304"/>
      <c r="E79" s="304"/>
      <c r="F79" s="304"/>
      <c r="G79" s="304"/>
      <c r="H79" s="304"/>
      <c r="I79" s="304"/>
      <c r="J79" s="304"/>
      <c r="K79" s="304"/>
      <c r="L79" s="304"/>
      <c r="M79" s="304"/>
      <c r="N79" s="304"/>
      <c r="O79" s="304"/>
      <c r="P79" s="304"/>
      <c r="Q79" s="304"/>
      <c r="R79" s="304"/>
      <c r="S79" s="304"/>
    </row>
    <row r="80" spans="2:19" ht="25.5" customHeight="1">
      <c r="B80" s="16" t="s">
        <v>25</v>
      </c>
      <c r="C80" s="305" t="s">
        <v>26</v>
      </c>
      <c r="D80" s="306"/>
      <c r="E80" s="306"/>
      <c r="F80" s="306"/>
      <c r="G80" s="306"/>
      <c r="H80" s="306"/>
      <c r="I80" s="307"/>
      <c r="J80" s="305" t="s">
        <v>28</v>
      </c>
      <c r="K80" s="306"/>
      <c r="L80" s="306"/>
      <c r="M80" s="306"/>
      <c r="N80" s="306"/>
      <c r="O80" s="307"/>
      <c r="P80" s="305" t="s">
        <v>27</v>
      </c>
      <c r="Q80" s="306"/>
      <c r="R80" s="306"/>
      <c r="S80" s="307"/>
    </row>
    <row r="81" spans="2:19" ht="12.75">
      <c r="B81" s="36">
        <v>1</v>
      </c>
      <c r="C81" s="305">
        <v>2</v>
      </c>
      <c r="D81" s="306"/>
      <c r="E81" s="306"/>
      <c r="F81" s="306"/>
      <c r="G81" s="306"/>
      <c r="H81" s="306"/>
      <c r="I81" s="307"/>
      <c r="J81" s="305">
        <v>3</v>
      </c>
      <c r="K81" s="306"/>
      <c r="L81" s="306"/>
      <c r="M81" s="306"/>
      <c r="N81" s="306"/>
      <c r="O81" s="307"/>
      <c r="P81" s="305">
        <v>4</v>
      </c>
      <c r="Q81" s="306"/>
      <c r="R81" s="306"/>
      <c r="S81" s="307"/>
    </row>
    <row r="82" spans="2:19" ht="12.75">
      <c r="B82" s="39">
        <v>1</v>
      </c>
      <c r="C82" s="286" t="s">
        <v>256</v>
      </c>
      <c r="D82" s="287"/>
      <c r="E82" s="287"/>
      <c r="F82" s="287"/>
      <c r="G82" s="287"/>
      <c r="H82" s="287"/>
      <c r="I82" s="288"/>
      <c r="J82" s="289" t="s">
        <v>183</v>
      </c>
      <c r="K82" s="290"/>
      <c r="L82" s="290"/>
      <c r="M82" s="290"/>
      <c r="N82" s="290"/>
      <c r="O82" s="291"/>
      <c r="P82" s="292">
        <v>3336194</v>
      </c>
      <c r="Q82" s="293"/>
      <c r="R82" s="293"/>
      <c r="S82" s="294"/>
    </row>
    <row r="83" spans="2:19" ht="12.75">
      <c r="B83" s="39">
        <v>2</v>
      </c>
      <c r="C83" s="286" t="s">
        <v>257</v>
      </c>
      <c r="D83" s="287"/>
      <c r="E83" s="287"/>
      <c r="F83" s="287"/>
      <c r="G83" s="287"/>
      <c r="H83" s="287"/>
      <c r="I83" s="288"/>
      <c r="J83" s="289" t="s">
        <v>184</v>
      </c>
      <c r="K83" s="290"/>
      <c r="L83" s="290"/>
      <c r="M83" s="290"/>
      <c r="N83" s="290"/>
      <c r="O83" s="291"/>
      <c r="P83" s="292">
        <v>1290982</v>
      </c>
      <c r="Q83" s="293"/>
      <c r="R83" s="293"/>
      <c r="S83" s="294"/>
    </row>
    <row r="84" spans="2:19" ht="12.75">
      <c r="B84" s="38"/>
      <c r="C84" s="347" t="s">
        <v>103</v>
      </c>
      <c r="D84" s="348"/>
      <c r="E84" s="348"/>
      <c r="F84" s="348"/>
      <c r="G84" s="348"/>
      <c r="H84" s="348"/>
      <c r="I84" s="349"/>
      <c r="J84" s="298"/>
      <c r="K84" s="299"/>
      <c r="L84" s="299"/>
      <c r="M84" s="299"/>
      <c r="N84" s="299"/>
      <c r="O84" s="300"/>
      <c r="P84" s="301">
        <f>P82+P83</f>
        <v>4627176</v>
      </c>
      <c r="Q84" s="302"/>
      <c r="R84" s="302"/>
      <c r="S84" s="303"/>
    </row>
    <row r="85" ht="12.75">
      <c r="B85" s="5"/>
    </row>
    <row r="86" spans="2:19" ht="12.75">
      <c r="B86" s="304" t="s">
        <v>104</v>
      </c>
      <c r="C86" s="304"/>
      <c r="D86" s="304"/>
      <c r="E86" s="304"/>
      <c r="F86" s="304"/>
      <c r="G86" s="304"/>
      <c r="H86" s="304"/>
      <c r="I86" s="304"/>
      <c r="J86" s="304"/>
      <c r="K86" s="304"/>
      <c r="L86" s="304"/>
      <c r="M86" s="304"/>
      <c r="N86" s="304"/>
      <c r="O86" s="304"/>
      <c r="P86" s="304"/>
      <c r="Q86" s="304"/>
      <c r="R86" s="304"/>
      <c r="S86" s="304"/>
    </row>
    <row r="87" spans="2:19" ht="12.75">
      <c r="B87" s="5"/>
      <c r="C87" s="242"/>
      <c r="D87" s="242"/>
      <c r="E87" s="242"/>
      <c r="F87" s="242"/>
      <c r="G87" s="242"/>
      <c r="H87" s="242"/>
      <c r="I87" s="242"/>
      <c r="J87" s="242"/>
      <c r="K87" s="242"/>
      <c r="L87" s="242"/>
      <c r="M87" s="242"/>
      <c r="N87" s="242"/>
      <c r="O87" s="242"/>
      <c r="P87" s="242"/>
      <c r="Q87" s="242"/>
      <c r="R87" s="242"/>
      <c r="S87" s="242"/>
    </row>
    <row r="88" spans="2:19" ht="25.5" customHeight="1">
      <c r="B88" s="16" t="s">
        <v>25</v>
      </c>
      <c r="C88" s="305" t="s">
        <v>26</v>
      </c>
      <c r="D88" s="306"/>
      <c r="E88" s="306"/>
      <c r="F88" s="306"/>
      <c r="G88" s="306"/>
      <c r="H88" s="306"/>
      <c r="I88" s="307"/>
      <c r="J88" s="305" t="s">
        <v>28</v>
      </c>
      <c r="K88" s="306"/>
      <c r="L88" s="306"/>
      <c r="M88" s="306"/>
      <c r="N88" s="306"/>
      <c r="O88" s="307"/>
      <c r="P88" s="305" t="s">
        <v>27</v>
      </c>
      <c r="Q88" s="306"/>
      <c r="R88" s="306"/>
      <c r="S88" s="307"/>
    </row>
    <row r="89" spans="2:19" ht="12.75">
      <c r="B89" s="36">
        <v>1</v>
      </c>
      <c r="C89" s="305">
        <v>2</v>
      </c>
      <c r="D89" s="306"/>
      <c r="E89" s="306"/>
      <c r="F89" s="306"/>
      <c r="G89" s="306"/>
      <c r="H89" s="306"/>
      <c r="I89" s="307"/>
      <c r="J89" s="305">
        <v>3</v>
      </c>
      <c r="K89" s="306"/>
      <c r="L89" s="306"/>
      <c r="M89" s="306"/>
      <c r="N89" s="306"/>
      <c r="O89" s="307"/>
      <c r="P89" s="305">
        <v>4</v>
      </c>
      <c r="Q89" s="306"/>
      <c r="R89" s="306"/>
      <c r="S89" s="307"/>
    </row>
    <row r="90" spans="2:19" ht="24" customHeight="1">
      <c r="B90" s="36">
        <v>1</v>
      </c>
      <c r="C90" s="295" t="s">
        <v>258</v>
      </c>
      <c r="D90" s="296"/>
      <c r="E90" s="296"/>
      <c r="F90" s="296"/>
      <c r="G90" s="296"/>
      <c r="H90" s="296"/>
      <c r="I90" s="297"/>
      <c r="J90" s="289" t="s">
        <v>260</v>
      </c>
      <c r="K90" s="290"/>
      <c r="L90" s="290"/>
      <c r="M90" s="290"/>
      <c r="N90" s="290"/>
      <c r="O90" s="291"/>
      <c r="P90" s="292">
        <v>1007531</v>
      </c>
      <c r="Q90" s="293"/>
      <c r="R90" s="293"/>
      <c r="S90" s="294"/>
    </row>
    <row r="91" spans="2:19" ht="24" customHeight="1">
      <c r="B91" s="36">
        <v>2</v>
      </c>
      <c r="C91" s="295" t="s">
        <v>259</v>
      </c>
      <c r="D91" s="296"/>
      <c r="E91" s="296"/>
      <c r="F91" s="296"/>
      <c r="G91" s="296"/>
      <c r="H91" s="296"/>
      <c r="I91" s="297"/>
      <c r="J91" s="289" t="s">
        <v>261</v>
      </c>
      <c r="K91" s="290"/>
      <c r="L91" s="290"/>
      <c r="M91" s="290"/>
      <c r="N91" s="290"/>
      <c r="O91" s="291"/>
      <c r="P91" s="292">
        <v>389877</v>
      </c>
      <c r="Q91" s="293"/>
      <c r="R91" s="293"/>
      <c r="S91" s="294"/>
    </row>
    <row r="92" spans="2:19" ht="12.75">
      <c r="B92" s="38"/>
      <c r="C92" s="347" t="s">
        <v>103</v>
      </c>
      <c r="D92" s="348"/>
      <c r="E92" s="348"/>
      <c r="F92" s="348"/>
      <c r="G92" s="348"/>
      <c r="H92" s="348"/>
      <c r="I92" s="349"/>
      <c r="J92" s="298"/>
      <c r="K92" s="299"/>
      <c r="L92" s="299"/>
      <c r="M92" s="299"/>
      <c r="N92" s="299"/>
      <c r="O92" s="300"/>
      <c r="P92" s="301">
        <f>P90+P91</f>
        <v>1397408</v>
      </c>
      <c r="Q92" s="302"/>
      <c r="R92" s="302"/>
      <c r="S92" s="303"/>
    </row>
    <row r="93" spans="2:19" ht="12.75">
      <c r="B93" s="245"/>
      <c r="C93" s="246"/>
      <c r="D93" s="246"/>
      <c r="E93" s="246"/>
      <c r="F93" s="246"/>
      <c r="G93" s="246"/>
      <c r="H93" s="246"/>
      <c r="I93" s="246"/>
      <c r="J93" s="248"/>
      <c r="K93" s="248"/>
      <c r="L93" s="248"/>
      <c r="M93" s="248"/>
      <c r="N93" s="248"/>
      <c r="O93" s="248"/>
      <c r="P93" s="247"/>
      <c r="Q93" s="248"/>
      <c r="R93" s="248"/>
      <c r="S93" s="248"/>
    </row>
    <row r="94" spans="2:19" ht="12.75" hidden="1" outlineLevel="1">
      <c r="B94" s="250"/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64"/>
      <c r="Q94" s="64"/>
      <c r="R94" s="64"/>
      <c r="S94" s="64"/>
    </row>
    <row r="95" spans="2:19" ht="12.75" hidden="1" outlineLevel="1">
      <c r="B95" s="311" t="s">
        <v>142</v>
      </c>
      <c r="C95" s="311"/>
      <c r="D95" s="311"/>
      <c r="E95" s="311"/>
      <c r="F95" s="311"/>
      <c r="G95" s="311"/>
      <c r="H95" s="311"/>
      <c r="I95" s="311"/>
      <c r="J95" s="311"/>
      <c r="K95" s="311"/>
      <c r="L95" s="311"/>
      <c r="M95" s="311"/>
      <c r="N95" s="311"/>
      <c r="O95" s="311"/>
      <c r="P95" s="311"/>
      <c r="Q95" s="311"/>
      <c r="R95" s="311"/>
      <c r="S95" s="311"/>
    </row>
    <row r="96" spans="2:19" ht="12.75" hidden="1" outlineLevel="1">
      <c r="B96" s="169"/>
      <c r="C96" s="169"/>
      <c r="D96" s="169"/>
      <c r="E96" s="169"/>
      <c r="F96" s="169"/>
      <c r="G96" s="169"/>
      <c r="H96" s="169"/>
      <c r="I96" s="169"/>
      <c r="J96" s="169"/>
      <c r="K96" s="169"/>
      <c r="L96" s="169"/>
      <c r="M96" s="169"/>
      <c r="N96" s="169"/>
      <c r="O96" s="169"/>
      <c r="P96" s="170"/>
      <c r="Q96" s="171"/>
      <c r="R96" s="62"/>
      <c r="S96" s="62"/>
    </row>
    <row r="97" spans="2:19" ht="25.5" hidden="1" outlineLevel="1">
      <c r="B97" s="4" t="s">
        <v>25</v>
      </c>
      <c r="C97" s="308" t="s">
        <v>26</v>
      </c>
      <c r="D97" s="309"/>
      <c r="E97" s="309"/>
      <c r="F97" s="309"/>
      <c r="G97" s="309"/>
      <c r="H97" s="309"/>
      <c r="I97" s="310"/>
      <c r="J97" s="308" t="s">
        <v>28</v>
      </c>
      <c r="K97" s="310"/>
      <c r="L97" s="308" t="s">
        <v>125</v>
      </c>
      <c r="M97" s="309"/>
      <c r="N97" s="309"/>
      <c r="O97" s="309"/>
      <c r="P97" s="309"/>
      <c r="Q97" s="309"/>
      <c r="R97" s="309"/>
      <c r="S97" s="310"/>
    </row>
    <row r="98" spans="2:19" ht="12.75" hidden="1" outlineLevel="1">
      <c r="B98" s="4">
        <v>1</v>
      </c>
      <c r="C98" s="308">
        <v>2</v>
      </c>
      <c r="D98" s="309"/>
      <c r="E98" s="309"/>
      <c r="F98" s="309"/>
      <c r="G98" s="309"/>
      <c r="H98" s="309"/>
      <c r="I98" s="310"/>
      <c r="J98" s="308">
        <v>3</v>
      </c>
      <c r="K98" s="310"/>
      <c r="L98" s="308">
        <v>4</v>
      </c>
      <c r="M98" s="309"/>
      <c r="N98" s="309"/>
      <c r="O98" s="309"/>
      <c r="P98" s="309"/>
      <c r="Q98" s="309"/>
      <c r="R98" s="309"/>
      <c r="S98" s="310"/>
    </row>
    <row r="99" spans="2:19" ht="12.75" hidden="1" outlineLevel="1">
      <c r="B99" s="4">
        <v>1</v>
      </c>
      <c r="C99" s="322" t="s">
        <v>143</v>
      </c>
      <c r="D99" s="323"/>
      <c r="E99" s="323"/>
      <c r="F99" s="323"/>
      <c r="G99" s="323"/>
      <c r="H99" s="323"/>
      <c r="I99" s="324"/>
      <c r="J99" s="325" t="s">
        <v>262</v>
      </c>
      <c r="K99" s="326"/>
      <c r="L99" s="352">
        <v>0</v>
      </c>
      <c r="M99" s="353"/>
      <c r="N99" s="353"/>
      <c r="O99" s="353"/>
      <c r="P99" s="353"/>
      <c r="Q99" s="353"/>
      <c r="R99" s="353"/>
      <c r="S99" s="354"/>
    </row>
    <row r="100" spans="2:19" ht="12.75" hidden="1" outlineLevel="1">
      <c r="B100" s="4"/>
      <c r="C100" s="338" t="s">
        <v>57</v>
      </c>
      <c r="D100" s="339"/>
      <c r="E100" s="339"/>
      <c r="F100" s="339"/>
      <c r="G100" s="339"/>
      <c r="H100" s="339"/>
      <c r="I100" s="339"/>
      <c r="J100" s="339"/>
      <c r="K100" s="339"/>
      <c r="L100" s="355">
        <f>L99</f>
        <v>0</v>
      </c>
      <c r="M100" s="355"/>
      <c r="N100" s="355"/>
      <c r="O100" s="355"/>
      <c r="P100" s="355"/>
      <c r="Q100" s="355"/>
      <c r="R100" s="355"/>
      <c r="S100" s="356"/>
    </row>
    <row r="101" spans="2:19" ht="12.75" hidden="1" outlineLevel="1">
      <c r="B101" s="245"/>
      <c r="C101" s="246"/>
      <c r="D101" s="246"/>
      <c r="E101" s="246"/>
      <c r="F101" s="246"/>
      <c r="G101" s="246"/>
      <c r="H101" s="246"/>
      <c r="I101" s="246"/>
      <c r="J101" s="246"/>
      <c r="K101" s="246"/>
      <c r="L101" s="246"/>
      <c r="M101" s="246"/>
      <c r="N101" s="246"/>
      <c r="O101" s="246"/>
      <c r="P101" s="247"/>
      <c r="Q101" s="248"/>
      <c r="R101" s="248"/>
      <c r="S101" s="248"/>
    </row>
    <row r="102" spans="2:19" ht="12.75" collapsed="1">
      <c r="B102" s="251"/>
      <c r="C102" s="252"/>
      <c r="D102" s="252"/>
      <c r="E102" s="252"/>
      <c r="F102" s="252"/>
      <c r="G102" s="252"/>
      <c r="H102" s="252"/>
      <c r="I102" s="253"/>
      <c r="J102" s="253"/>
      <c r="K102" s="252"/>
      <c r="L102" s="252"/>
      <c r="M102" s="252"/>
      <c r="N102" s="252"/>
      <c r="O102" s="252"/>
      <c r="P102" s="252"/>
      <c r="Q102" s="248"/>
      <c r="R102" s="248"/>
      <c r="S102" s="248"/>
    </row>
    <row r="103" spans="2:19" ht="12.75" hidden="1" outlineLevel="1">
      <c r="B103" s="254" t="s">
        <v>230</v>
      </c>
      <c r="C103" s="248"/>
      <c r="D103" s="248"/>
      <c r="H103" s="252"/>
      <c r="I103" s="357">
        <f>P92+P84+L100</f>
        <v>6024584</v>
      </c>
      <c r="J103" s="357"/>
      <c r="K103" s="357"/>
      <c r="L103" s="252"/>
      <c r="M103" s="252"/>
      <c r="N103" s="252"/>
      <c r="O103" s="252"/>
      <c r="P103" s="252"/>
      <c r="Q103" s="248"/>
      <c r="R103" s="248"/>
      <c r="S103" s="248"/>
    </row>
    <row r="104" spans="2:19" ht="12.75" hidden="1" outlineLevel="1">
      <c r="B104" s="251"/>
      <c r="C104" s="252"/>
      <c r="D104" s="252"/>
      <c r="E104" s="252"/>
      <c r="F104" s="252"/>
      <c r="G104" s="252"/>
      <c r="H104" s="252"/>
      <c r="I104" s="253"/>
      <c r="J104" s="253"/>
      <c r="K104" s="252"/>
      <c r="L104" s="252"/>
      <c r="M104" s="252"/>
      <c r="N104" s="252"/>
      <c r="O104" s="252"/>
      <c r="P104" s="252"/>
      <c r="Q104" s="248"/>
      <c r="R104" s="248"/>
      <c r="S104" s="248"/>
    </row>
    <row r="105" spans="2:19" ht="12.75" hidden="1" outlineLevel="1">
      <c r="B105" s="251"/>
      <c r="C105" s="255"/>
      <c r="D105" s="255"/>
      <c r="E105" s="255"/>
      <c r="F105" s="255"/>
      <c r="G105" s="255"/>
      <c r="H105" s="255"/>
      <c r="I105" s="253"/>
      <c r="J105" s="253"/>
      <c r="K105" s="252"/>
      <c r="L105" s="252"/>
      <c r="M105" s="252"/>
      <c r="N105" s="252"/>
      <c r="O105" s="252"/>
      <c r="P105" s="252"/>
      <c r="Q105" s="248"/>
      <c r="R105" s="248"/>
      <c r="S105" s="248"/>
    </row>
    <row r="106" spans="2:19" ht="15" hidden="1" outlineLevel="1">
      <c r="B106" s="256" t="s">
        <v>97</v>
      </c>
      <c r="C106" s="256"/>
      <c r="D106" s="256"/>
      <c r="E106" s="256"/>
      <c r="F106" s="256"/>
      <c r="G106" s="256"/>
      <c r="H106" s="256"/>
      <c r="I106" s="256"/>
      <c r="J106" s="256"/>
      <c r="K106" s="256"/>
      <c r="L106" s="256" t="s">
        <v>60</v>
      </c>
      <c r="M106" s="256"/>
      <c r="N106" s="256"/>
      <c r="O106" s="257"/>
      <c r="P106" s="258"/>
      <c r="Q106" s="258"/>
      <c r="R106" s="248"/>
      <c r="S106" s="248"/>
    </row>
    <row r="107" spans="2:19" ht="12.75" hidden="1" outlineLevel="1">
      <c r="B107" s="5"/>
      <c r="O107" s="248"/>
      <c r="P107" s="248"/>
      <c r="Q107" s="248"/>
      <c r="R107" s="248"/>
      <c r="S107" s="248"/>
    </row>
    <row r="108" spans="2:14" ht="12.75" hidden="1" outlineLevel="1">
      <c r="B108" s="256" t="s">
        <v>98</v>
      </c>
      <c r="I108" s="256"/>
      <c r="J108" s="256"/>
      <c r="K108" s="256"/>
      <c r="L108" s="5" t="s">
        <v>141</v>
      </c>
      <c r="M108" s="256"/>
      <c r="N108" s="256"/>
    </row>
    <row r="109" spans="2:18" ht="12.75" hidden="1" outlineLevel="1">
      <c r="B109" s="87" t="s">
        <v>61</v>
      </c>
      <c r="O109" s="256"/>
      <c r="P109" s="256"/>
      <c r="Q109" s="256"/>
      <c r="R109" s="256"/>
    </row>
    <row r="110" ht="12.75" hidden="1" outlineLevel="1"/>
    <row r="111" spans="2:19" ht="12.75" hidden="1" outlineLevel="1">
      <c r="B111" s="61"/>
      <c r="M111" s="61" t="s">
        <v>121</v>
      </c>
      <c r="N111" s="61"/>
      <c r="O111" s="61"/>
      <c r="P111" s="61"/>
      <c r="Q111" s="61"/>
      <c r="R111" s="168"/>
      <c r="S111" s="168"/>
    </row>
    <row r="112" spans="2:19" ht="12.75" hidden="1" outlineLevel="1">
      <c r="B112" s="274"/>
      <c r="C112" s="274"/>
      <c r="D112" s="274"/>
      <c r="E112" s="274"/>
      <c r="F112" s="274"/>
      <c r="G112" s="274"/>
      <c r="M112" s="274" t="s">
        <v>201</v>
      </c>
      <c r="N112" s="274"/>
      <c r="O112" s="274"/>
      <c r="P112" s="274"/>
      <c r="Q112" s="274"/>
      <c r="R112" s="274"/>
      <c r="S112" s="274"/>
    </row>
    <row r="113" spans="2:19" ht="12.75" hidden="1" outlineLevel="1">
      <c r="B113" s="274"/>
      <c r="C113" s="274"/>
      <c r="D113" s="274"/>
      <c r="E113" s="274"/>
      <c r="F113" s="274"/>
      <c r="G113" s="274"/>
      <c r="M113" s="274"/>
      <c r="N113" s="274"/>
      <c r="O113" s="274"/>
      <c r="P113" s="274"/>
      <c r="Q113" s="274"/>
      <c r="R113" s="274"/>
      <c r="S113" s="274"/>
    </row>
    <row r="114" spans="2:19" ht="12.75" hidden="1" outlineLevel="1">
      <c r="B114" s="61"/>
      <c r="M114" s="61" t="s">
        <v>202</v>
      </c>
      <c r="N114" s="61"/>
      <c r="O114" s="61"/>
      <c r="P114" s="61"/>
      <c r="Q114" s="61"/>
      <c r="R114" s="168"/>
      <c r="S114" s="168"/>
    </row>
    <row r="115" spans="2:17" ht="12.75" hidden="1" outlineLevel="1">
      <c r="B115" s="61"/>
      <c r="M115" s="61" t="s">
        <v>66</v>
      </c>
      <c r="N115" s="61"/>
      <c r="O115" s="61"/>
      <c r="P115" s="61"/>
      <c r="Q115" s="61"/>
    </row>
    <row r="116" spans="6:13" ht="12.75" hidden="1" outlineLevel="1">
      <c r="F116" s="312" t="s">
        <v>24</v>
      </c>
      <c r="G116" s="312"/>
      <c r="H116" s="312"/>
      <c r="I116" s="312"/>
      <c r="J116" s="312"/>
      <c r="K116" s="312"/>
      <c r="L116" s="312"/>
      <c r="M116" s="312"/>
    </row>
    <row r="117" spans="6:13" ht="12.75" hidden="1" outlineLevel="1">
      <c r="F117" s="312" t="s">
        <v>240</v>
      </c>
      <c r="G117" s="312"/>
      <c r="H117" s="312"/>
      <c r="I117" s="312"/>
      <c r="J117" s="312"/>
      <c r="K117" s="312"/>
      <c r="L117" s="312"/>
      <c r="M117" s="312"/>
    </row>
    <row r="118" spans="6:13" ht="12.75" hidden="1" outlineLevel="1">
      <c r="F118" s="304" t="s">
        <v>200</v>
      </c>
      <c r="G118" s="304"/>
      <c r="H118" s="304"/>
      <c r="I118" s="304"/>
      <c r="J118" s="304"/>
      <c r="K118" s="304"/>
      <c r="L118" s="304"/>
      <c r="M118" s="304"/>
    </row>
    <row r="119" ht="12.75" hidden="1" outlineLevel="1"/>
    <row r="120" spans="2:19" ht="12.75" collapsed="1">
      <c r="B120" s="311" t="s">
        <v>72</v>
      </c>
      <c r="C120" s="311"/>
      <c r="D120" s="311"/>
      <c r="E120" s="311"/>
      <c r="F120" s="311"/>
      <c r="G120" s="311"/>
      <c r="H120" s="311"/>
      <c r="I120" s="311"/>
      <c r="J120" s="311"/>
      <c r="K120" s="311"/>
      <c r="L120" s="311"/>
      <c r="M120" s="311"/>
      <c r="N120" s="311"/>
      <c r="O120" s="311"/>
      <c r="P120" s="311"/>
      <c r="Q120" s="311"/>
      <c r="R120" s="311"/>
      <c r="S120" s="311"/>
    </row>
    <row r="121" spans="2:19" ht="12.75">
      <c r="B121" s="243"/>
      <c r="C121" s="243"/>
      <c r="D121" s="243"/>
      <c r="E121" s="243"/>
      <c r="F121" s="243"/>
      <c r="G121" s="243"/>
      <c r="H121" s="243"/>
      <c r="I121" s="243"/>
      <c r="J121" s="243"/>
      <c r="K121" s="243"/>
      <c r="L121" s="243"/>
      <c r="M121" s="243"/>
      <c r="N121" s="243"/>
      <c r="O121" s="243"/>
      <c r="P121" s="243"/>
      <c r="Q121" s="243"/>
      <c r="R121" s="62" t="s">
        <v>30</v>
      </c>
      <c r="S121" s="243"/>
    </row>
    <row r="122" spans="2:19" ht="25.5" hidden="1" outlineLevel="1">
      <c r="B122" s="4" t="s">
        <v>25</v>
      </c>
      <c r="C122" s="282" t="s">
        <v>26</v>
      </c>
      <c r="D122" s="282"/>
      <c r="E122" s="282"/>
      <c r="F122" s="282"/>
      <c r="G122" s="282"/>
      <c r="H122" s="282"/>
      <c r="I122" s="282" t="s">
        <v>28</v>
      </c>
      <c r="J122" s="282"/>
      <c r="K122" s="358" t="s">
        <v>62</v>
      </c>
      <c r="L122" s="358"/>
      <c r="M122" s="259" t="s">
        <v>63</v>
      </c>
      <c r="N122" s="282" t="s">
        <v>39</v>
      </c>
      <c r="O122" s="282"/>
      <c r="P122" s="282"/>
      <c r="Q122" s="308" t="s">
        <v>67</v>
      </c>
      <c r="R122" s="309"/>
      <c r="S122" s="310"/>
    </row>
    <row r="123" spans="2:19" ht="12.75" hidden="1" outlineLevel="1">
      <c r="B123" s="4">
        <v>1</v>
      </c>
      <c r="C123" s="282">
        <v>2</v>
      </c>
      <c r="D123" s="282"/>
      <c r="E123" s="282"/>
      <c r="F123" s="282"/>
      <c r="G123" s="282"/>
      <c r="H123" s="282"/>
      <c r="I123" s="282">
        <v>3</v>
      </c>
      <c r="J123" s="282"/>
      <c r="K123" s="282">
        <v>4</v>
      </c>
      <c r="L123" s="282"/>
      <c r="M123" s="4">
        <v>5</v>
      </c>
      <c r="N123" s="282">
        <v>6</v>
      </c>
      <c r="O123" s="282"/>
      <c r="P123" s="282"/>
      <c r="Q123" s="308">
        <v>7</v>
      </c>
      <c r="R123" s="309"/>
      <c r="S123" s="310"/>
    </row>
    <row r="124" spans="2:19" ht="12.75" hidden="1" outlineLevel="1">
      <c r="B124" s="4">
        <v>1</v>
      </c>
      <c r="C124" s="322"/>
      <c r="D124" s="323"/>
      <c r="E124" s="323"/>
      <c r="F124" s="323"/>
      <c r="G124" s="323"/>
      <c r="H124" s="324"/>
      <c r="I124" s="359" t="s">
        <v>120</v>
      </c>
      <c r="J124" s="359"/>
      <c r="K124" s="360"/>
      <c r="L124" s="360"/>
      <c r="M124" s="188"/>
      <c r="N124" s="361"/>
      <c r="O124" s="361"/>
      <c r="P124" s="361"/>
      <c r="Q124" s="362">
        <v>0</v>
      </c>
      <c r="R124" s="363"/>
      <c r="S124" s="364"/>
    </row>
    <row r="125" spans="2:19" ht="12.75" hidden="1" outlineLevel="1">
      <c r="B125" s="4"/>
      <c r="C125" s="338" t="s">
        <v>57</v>
      </c>
      <c r="D125" s="339"/>
      <c r="E125" s="339"/>
      <c r="F125" s="339"/>
      <c r="G125" s="339"/>
      <c r="H125" s="339"/>
      <c r="I125" s="339"/>
      <c r="J125" s="339"/>
      <c r="K125" s="339"/>
      <c r="L125" s="339"/>
      <c r="M125" s="339"/>
      <c r="N125" s="339"/>
      <c r="O125" s="339"/>
      <c r="P125" s="346"/>
      <c r="Q125" s="362">
        <f>Q124</f>
        <v>0</v>
      </c>
      <c r="R125" s="363"/>
      <c r="S125" s="364"/>
    </row>
    <row r="126" ht="12.75" hidden="1" outlineLevel="1">
      <c r="B126" s="5"/>
    </row>
    <row r="127" spans="2:17" ht="12.75" hidden="1" outlineLevel="1">
      <c r="B127" s="5"/>
      <c r="C127" s="242"/>
      <c r="D127" s="242"/>
      <c r="E127" s="242"/>
      <c r="F127" s="242"/>
      <c r="G127" s="242"/>
      <c r="H127" s="242"/>
      <c r="I127" s="242"/>
      <c r="J127" s="242"/>
      <c r="K127" s="242"/>
      <c r="L127" s="242"/>
      <c r="M127" s="242"/>
      <c r="N127" s="242"/>
      <c r="O127" s="242"/>
      <c r="P127" s="242"/>
      <c r="Q127" s="62" t="s">
        <v>36</v>
      </c>
    </row>
    <row r="128" spans="2:19" ht="38.25" collapsed="1">
      <c r="B128" s="249" t="s">
        <v>25</v>
      </c>
      <c r="C128" s="308" t="s">
        <v>26</v>
      </c>
      <c r="D128" s="309"/>
      <c r="E128" s="309"/>
      <c r="F128" s="309"/>
      <c r="G128" s="309"/>
      <c r="H128" s="309"/>
      <c r="I128" s="310"/>
      <c r="J128" s="4" t="s">
        <v>28</v>
      </c>
      <c r="K128" s="308" t="s">
        <v>62</v>
      </c>
      <c r="L128" s="310"/>
      <c r="M128" s="259" t="s">
        <v>107</v>
      </c>
      <c r="N128" s="308" t="s">
        <v>39</v>
      </c>
      <c r="O128" s="309"/>
      <c r="P128" s="310"/>
      <c r="Q128" s="308" t="s">
        <v>67</v>
      </c>
      <c r="R128" s="309"/>
      <c r="S128" s="310"/>
    </row>
    <row r="129" spans="2:19" ht="12.75">
      <c r="B129" s="4">
        <v>1</v>
      </c>
      <c r="C129" s="308">
        <v>2</v>
      </c>
      <c r="D129" s="309"/>
      <c r="E129" s="309"/>
      <c r="F129" s="309"/>
      <c r="G129" s="309"/>
      <c r="H129" s="309"/>
      <c r="I129" s="310"/>
      <c r="J129" s="4">
        <v>3</v>
      </c>
      <c r="K129" s="308">
        <v>4</v>
      </c>
      <c r="L129" s="310"/>
      <c r="M129" s="4">
        <v>5</v>
      </c>
      <c r="N129" s="308">
        <v>6</v>
      </c>
      <c r="O129" s="309"/>
      <c r="P129" s="310"/>
      <c r="Q129" s="308">
        <v>7</v>
      </c>
      <c r="R129" s="309"/>
      <c r="S129" s="310"/>
    </row>
    <row r="130" spans="2:19" ht="30.75" customHeight="1">
      <c r="B130" s="4">
        <v>1</v>
      </c>
      <c r="C130" s="308" t="s">
        <v>108</v>
      </c>
      <c r="D130" s="309"/>
      <c r="E130" s="309"/>
      <c r="F130" s="309"/>
      <c r="G130" s="309"/>
      <c r="H130" s="309"/>
      <c r="I130" s="310"/>
      <c r="J130" s="115" t="s">
        <v>185</v>
      </c>
      <c r="K130" s="334">
        <f>Q130/N130/M130</f>
        <v>100</v>
      </c>
      <c r="L130" s="336"/>
      <c r="M130" s="260">
        <v>99</v>
      </c>
      <c r="N130" s="308">
        <v>15</v>
      </c>
      <c r="O130" s="309"/>
      <c r="P130" s="310"/>
      <c r="Q130" s="365">
        <v>148500</v>
      </c>
      <c r="R130" s="366"/>
      <c r="S130" s="367"/>
    </row>
    <row r="131" ht="12.75">
      <c r="B131" s="5"/>
    </row>
    <row r="132" ht="12.75" hidden="1" outlineLevel="1">
      <c r="B132" s="5"/>
    </row>
    <row r="133" spans="2:14" ht="12.75" hidden="1" outlineLevel="1">
      <c r="B133" s="254" t="s">
        <v>230</v>
      </c>
      <c r="C133" s="248"/>
      <c r="D133" s="248"/>
      <c r="H133" s="252"/>
      <c r="I133" s="357">
        <f>Q125+Q130</f>
        <v>148500</v>
      </c>
      <c r="J133" s="357"/>
      <c r="K133" s="357"/>
      <c r="L133" s="252"/>
      <c r="M133" s="252"/>
      <c r="N133" s="252"/>
    </row>
    <row r="134" spans="2:14" ht="12.75" hidden="1" outlineLevel="1">
      <c r="B134" s="251"/>
      <c r="C134" s="252"/>
      <c r="D134" s="252"/>
      <c r="E134" s="252"/>
      <c r="F134" s="252"/>
      <c r="G134" s="252"/>
      <c r="H134" s="252"/>
      <c r="I134" s="253"/>
      <c r="J134" s="253"/>
      <c r="K134" s="252"/>
      <c r="L134" s="252"/>
      <c r="M134" s="252"/>
      <c r="N134" s="252"/>
    </row>
    <row r="135" spans="2:14" ht="12.75" hidden="1" outlineLevel="1">
      <c r="B135" s="251"/>
      <c r="C135" s="255"/>
      <c r="D135" s="255"/>
      <c r="E135" s="255"/>
      <c r="F135" s="255"/>
      <c r="G135" s="255"/>
      <c r="H135" s="255"/>
      <c r="I135" s="253"/>
      <c r="J135" s="253"/>
      <c r="K135" s="252"/>
      <c r="L135" s="252"/>
      <c r="M135" s="252"/>
      <c r="N135" s="252"/>
    </row>
    <row r="136" spans="2:14" ht="12.75" hidden="1" outlineLevel="1">
      <c r="B136" s="256" t="s">
        <v>97</v>
      </c>
      <c r="C136" s="256"/>
      <c r="D136" s="256"/>
      <c r="E136" s="256"/>
      <c r="F136" s="256"/>
      <c r="G136" s="256"/>
      <c r="H136" s="256"/>
      <c r="I136" s="256"/>
      <c r="J136" s="256"/>
      <c r="K136" s="256"/>
      <c r="L136" s="256" t="s">
        <v>60</v>
      </c>
      <c r="M136" s="256"/>
      <c r="N136" s="256"/>
    </row>
    <row r="137" ht="12.75" hidden="1" outlineLevel="1">
      <c r="B137" s="5"/>
    </row>
    <row r="138" spans="2:14" ht="12.75" hidden="1" outlineLevel="1">
      <c r="B138" s="256" t="s">
        <v>98</v>
      </c>
      <c r="I138" s="256"/>
      <c r="J138" s="256"/>
      <c r="K138" s="256"/>
      <c r="L138" s="5" t="s">
        <v>141</v>
      </c>
      <c r="M138" s="256"/>
      <c r="N138" s="256"/>
    </row>
    <row r="139" ht="12.75" hidden="1" outlineLevel="1">
      <c r="B139" s="87" t="s">
        <v>61</v>
      </c>
    </row>
    <row r="140" ht="12.75" hidden="1" outlineLevel="1">
      <c r="B140" s="5"/>
    </row>
    <row r="141" ht="12.75" hidden="1" outlineLevel="1"/>
    <row r="142" spans="2:19" ht="12.75" hidden="1" outlineLevel="1">
      <c r="B142" s="61"/>
      <c r="M142" s="61" t="s">
        <v>121</v>
      </c>
      <c r="N142" s="61"/>
      <c r="O142" s="61"/>
      <c r="P142" s="61"/>
      <c r="Q142" s="61"/>
      <c r="R142" s="168"/>
      <c r="S142" s="168"/>
    </row>
    <row r="143" spans="2:19" ht="12.75" hidden="1" outlineLevel="1">
      <c r="B143" s="274"/>
      <c r="C143" s="274"/>
      <c r="D143" s="274"/>
      <c r="E143" s="274"/>
      <c r="F143" s="274"/>
      <c r="G143" s="274"/>
      <c r="M143" s="274" t="s">
        <v>201</v>
      </c>
      <c r="N143" s="274"/>
      <c r="O143" s="274"/>
      <c r="P143" s="274"/>
      <c r="Q143" s="274"/>
      <c r="R143" s="274"/>
      <c r="S143" s="274"/>
    </row>
    <row r="144" spans="2:19" ht="12.75" hidden="1" outlineLevel="1">
      <c r="B144" s="274"/>
      <c r="C144" s="274"/>
      <c r="D144" s="274"/>
      <c r="E144" s="274"/>
      <c r="F144" s="274"/>
      <c r="G144" s="274"/>
      <c r="M144" s="274"/>
      <c r="N144" s="274"/>
      <c r="O144" s="274"/>
      <c r="P144" s="274"/>
      <c r="Q144" s="274"/>
      <c r="R144" s="274"/>
      <c r="S144" s="274"/>
    </row>
    <row r="145" spans="2:19" ht="12.75" hidden="1" outlineLevel="1">
      <c r="B145" s="61"/>
      <c r="M145" s="61" t="s">
        <v>202</v>
      </c>
      <c r="N145" s="61"/>
      <c r="O145" s="61"/>
      <c r="P145" s="61"/>
      <c r="Q145" s="61"/>
      <c r="R145" s="168"/>
      <c r="S145" s="168"/>
    </row>
    <row r="146" spans="2:17" ht="12.75" hidden="1" outlineLevel="1">
      <c r="B146" s="61"/>
      <c r="M146" s="61" t="s">
        <v>66</v>
      </c>
      <c r="N146" s="61"/>
      <c r="O146" s="61"/>
      <c r="P146" s="61"/>
      <c r="Q146" s="61"/>
    </row>
    <row r="147" ht="12.75" hidden="1" outlineLevel="1">
      <c r="B147" s="5"/>
    </row>
    <row r="148" spans="2:14" ht="12.75" hidden="1" outlineLevel="1">
      <c r="B148" s="5"/>
      <c r="G148" s="312" t="s">
        <v>24</v>
      </c>
      <c r="H148" s="312"/>
      <c r="I148" s="312"/>
      <c r="J148" s="312"/>
      <c r="K148" s="312"/>
      <c r="L148" s="312"/>
      <c r="M148" s="312"/>
      <c r="N148" s="312"/>
    </row>
    <row r="149" spans="2:14" ht="12.75" hidden="1" outlineLevel="1">
      <c r="B149" s="5"/>
      <c r="G149" s="261" t="s">
        <v>242</v>
      </c>
      <c r="H149" s="261"/>
      <c r="I149" s="261"/>
      <c r="J149" s="261"/>
      <c r="K149" s="261"/>
      <c r="L149" s="261"/>
      <c r="M149" s="261"/>
      <c r="N149" s="261"/>
    </row>
    <row r="150" spans="2:14" ht="12.75" hidden="1" outlineLevel="1">
      <c r="B150" s="5"/>
      <c r="F150" s="244"/>
      <c r="G150" s="304" t="s">
        <v>200</v>
      </c>
      <c r="H150" s="304"/>
      <c r="I150" s="304"/>
      <c r="J150" s="304"/>
      <c r="K150" s="304"/>
      <c r="L150" s="304"/>
      <c r="M150" s="304"/>
      <c r="N150" s="304"/>
    </row>
    <row r="151" ht="12.75" hidden="1" outlineLevel="1">
      <c r="B151" s="5"/>
    </row>
    <row r="152" spans="2:19" ht="12.75" hidden="1" outlineLevel="1">
      <c r="B152" s="311" t="s">
        <v>69</v>
      </c>
      <c r="C152" s="311"/>
      <c r="D152" s="311"/>
      <c r="E152" s="311"/>
      <c r="F152" s="311"/>
      <c r="G152" s="311"/>
      <c r="H152" s="311"/>
      <c r="I152" s="311"/>
      <c r="J152" s="311"/>
      <c r="K152" s="311"/>
      <c r="L152" s="311"/>
      <c r="M152" s="311"/>
      <c r="N152" s="311"/>
      <c r="O152" s="311"/>
      <c r="P152" s="311"/>
      <c r="Q152" s="311"/>
      <c r="R152" s="311"/>
      <c r="S152" s="311"/>
    </row>
    <row r="153" spans="2:19" ht="12.75" hidden="1" outlineLevel="1">
      <c r="B153" s="62"/>
      <c r="C153" s="62"/>
      <c r="D153" s="62"/>
      <c r="E153" s="62"/>
      <c r="F153" s="62"/>
      <c r="G153" s="62"/>
      <c r="H153" s="62"/>
      <c r="I153" s="62"/>
      <c r="J153" s="62"/>
      <c r="K153" s="62"/>
      <c r="L153" s="62"/>
      <c r="M153" s="62"/>
      <c r="N153" s="62"/>
      <c r="O153" s="62"/>
      <c r="P153" s="62"/>
      <c r="Q153" s="62"/>
      <c r="R153" s="62"/>
      <c r="S153" s="62"/>
    </row>
    <row r="154" spans="2:19" ht="25.5" hidden="1" outlineLevel="1">
      <c r="B154" s="249" t="s">
        <v>25</v>
      </c>
      <c r="C154" s="308" t="s">
        <v>26</v>
      </c>
      <c r="D154" s="309"/>
      <c r="E154" s="309"/>
      <c r="F154" s="309"/>
      <c r="G154" s="309"/>
      <c r="H154" s="309"/>
      <c r="I154" s="309"/>
      <c r="J154" s="282" t="s">
        <v>28</v>
      </c>
      <c r="K154" s="282"/>
      <c r="L154" s="308" t="s">
        <v>125</v>
      </c>
      <c r="M154" s="309"/>
      <c r="N154" s="309"/>
      <c r="O154" s="309"/>
      <c r="P154" s="309"/>
      <c r="Q154" s="309"/>
      <c r="R154" s="309"/>
      <c r="S154" s="310"/>
    </row>
    <row r="155" spans="2:19" ht="12.75" hidden="1" outlineLevel="1">
      <c r="B155" s="249">
        <v>1</v>
      </c>
      <c r="C155" s="308">
        <v>2</v>
      </c>
      <c r="D155" s="309"/>
      <c r="E155" s="309"/>
      <c r="F155" s="309"/>
      <c r="G155" s="309"/>
      <c r="H155" s="309"/>
      <c r="I155" s="309"/>
      <c r="J155" s="282">
        <v>3</v>
      </c>
      <c r="K155" s="282"/>
      <c r="L155" s="308">
        <v>4</v>
      </c>
      <c r="M155" s="309"/>
      <c r="N155" s="309"/>
      <c r="O155" s="309"/>
      <c r="P155" s="309"/>
      <c r="Q155" s="309"/>
      <c r="R155" s="309"/>
      <c r="S155" s="310"/>
    </row>
    <row r="156" spans="2:19" ht="12.75" hidden="1" outlineLevel="1">
      <c r="B156" s="262">
        <v>1</v>
      </c>
      <c r="C156" s="308" t="s">
        <v>127</v>
      </c>
      <c r="D156" s="309"/>
      <c r="E156" s="309"/>
      <c r="F156" s="309"/>
      <c r="G156" s="309"/>
      <c r="H156" s="309"/>
      <c r="I156" s="309"/>
      <c r="J156" s="345">
        <v>55.56</v>
      </c>
      <c r="K156" s="345"/>
      <c r="L156" s="368"/>
      <c r="M156" s="369"/>
      <c r="N156" s="369"/>
      <c r="O156" s="369"/>
      <c r="P156" s="369"/>
      <c r="Q156" s="369"/>
      <c r="R156" s="369"/>
      <c r="S156" s="370"/>
    </row>
    <row r="157" spans="2:19" ht="12.75" hidden="1" outlineLevel="1">
      <c r="B157" s="263"/>
      <c r="C157" s="337" t="s">
        <v>57</v>
      </c>
      <c r="D157" s="337"/>
      <c r="E157" s="337"/>
      <c r="F157" s="337"/>
      <c r="G157" s="337"/>
      <c r="H157" s="337"/>
      <c r="I157" s="337"/>
      <c r="J157" s="337"/>
      <c r="K157" s="337"/>
      <c r="L157" s="302"/>
      <c r="M157" s="302"/>
      <c r="N157" s="302"/>
      <c r="O157" s="302"/>
      <c r="P157" s="302"/>
      <c r="Q157" s="302"/>
      <c r="R157" s="302"/>
      <c r="S157" s="303"/>
    </row>
    <row r="158" spans="2:19" ht="12.75" hidden="1" outlineLevel="1">
      <c r="B158" s="264"/>
      <c r="C158" s="265"/>
      <c r="D158" s="265"/>
      <c r="E158" s="265"/>
      <c r="F158" s="265"/>
      <c r="G158" s="265"/>
      <c r="H158" s="265"/>
      <c r="I158" s="265"/>
      <c r="J158" s="265"/>
      <c r="K158" s="265"/>
      <c r="L158" s="265"/>
      <c r="M158" s="265"/>
      <c r="N158" s="265"/>
      <c r="O158" s="265"/>
      <c r="P158" s="265"/>
      <c r="Q158" s="64"/>
      <c r="R158" s="64"/>
      <c r="S158" s="64"/>
    </row>
    <row r="159" spans="2:19" ht="12.75" hidden="1" outlineLevel="1">
      <c r="B159" s="311" t="s">
        <v>71</v>
      </c>
      <c r="C159" s="311"/>
      <c r="D159" s="311"/>
      <c r="E159" s="311"/>
      <c r="F159" s="311"/>
      <c r="G159" s="311"/>
      <c r="H159" s="311"/>
      <c r="I159" s="311"/>
      <c r="J159" s="311"/>
      <c r="K159" s="311"/>
      <c r="L159" s="311"/>
      <c r="M159" s="311"/>
      <c r="N159" s="311"/>
      <c r="O159" s="311"/>
      <c r="P159" s="311"/>
      <c r="Q159" s="311"/>
      <c r="R159" s="311"/>
      <c r="S159" s="311"/>
    </row>
    <row r="160" spans="2:19" ht="12.75" hidden="1" outlineLevel="1">
      <c r="B160" s="243"/>
      <c r="C160" s="243"/>
      <c r="D160" s="243"/>
      <c r="E160" s="243"/>
      <c r="F160" s="243"/>
      <c r="G160" s="243"/>
      <c r="H160" s="243"/>
      <c r="I160" s="243"/>
      <c r="J160" s="243"/>
      <c r="K160" s="243"/>
      <c r="L160" s="243"/>
      <c r="M160" s="243"/>
      <c r="N160" s="243"/>
      <c r="O160" s="243"/>
      <c r="P160" s="243"/>
      <c r="Q160" s="243"/>
      <c r="R160" s="243"/>
      <c r="S160" s="243"/>
    </row>
    <row r="161" spans="2:19" ht="25.5" hidden="1" outlineLevel="1">
      <c r="B161" s="249" t="s">
        <v>25</v>
      </c>
      <c r="C161" s="308" t="s">
        <v>26</v>
      </c>
      <c r="D161" s="309"/>
      <c r="E161" s="309"/>
      <c r="F161" s="309"/>
      <c r="G161" s="309"/>
      <c r="H161" s="309"/>
      <c r="I161" s="309"/>
      <c r="J161" s="282" t="s">
        <v>28</v>
      </c>
      <c r="K161" s="282"/>
      <c r="L161" s="308" t="s">
        <v>125</v>
      </c>
      <c r="M161" s="309"/>
      <c r="N161" s="309"/>
      <c r="O161" s="309"/>
      <c r="P161" s="309"/>
      <c r="Q161" s="309"/>
      <c r="R161" s="309"/>
      <c r="S161" s="310"/>
    </row>
    <row r="162" spans="2:19" ht="12.75" hidden="1" outlineLevel="1">
      <c r="B162" s="249">
        <v>1</v>
      </c>
      <c r="C162" s="308">
        <v>2</v>
      </c>
      <c r="D162" s="309"/>
      <c r="E162" s="309"/>
      <c r="F162" s="309"/>
      <c r="G162" s="309"/>
      <c r="H162" s="309"/>
      <c r="I162" s="309"/>
      <c r="J162" s="282">
        <v>3</v>
      </c>
      <c r="K162" s="282"/>
      <c r="L162" s="308">
        <v>4</v>
      </c>
      <c r="M162" s="309"/>
      <c r="N162" s="309"/>
      <c r="O162" s="309"/>
      <c r="P162" s="309"/>
      <c r="Q162" s="309"/>
      <c r="R162" s="309"/>
      <c r="S162" s="310"/>
    </row>
    <row r="163" spans="2:19" ht="12.75" hidden="1" outlineLevel="1">
      <c r="B163" s="262">
        <v>1</v>
      </c>
      <c r="C163" s="308" t="s">
        <v>127</v>
      </c>
      <c r="D163" s="309"/>
      <c r="E163" s="309"/>
      <c r="F163" s="309"/>
      <c r="G163" s="309"/>
      <c r="H163" s="309"/>
      <c r="I163" s="309"/>
      <c r="J163" s="282">
        <v>58</v>
      </c>
      <c r="K163" s="282"/>
      <c r="L163" s="368"/>
      <c r="M163" s="369"/>
      <c r="N163" s="369"/>
      <c r="O163" s="369"/>
      <c r="P163" s="369"/>
      <c r="Q163" s="369"/>
      <c r="R163" s="369"/>
      <c r="S163" s="370"/>
    </row>
    <row r="164" spans="2:19" ht="12.75" hidden="1" outlineLevel="1">
      <c r="B164" s="263"/>
      <c r="C164" s="337" t="s">
        <v>57</v>
      </c>
      <c r="D164" s="337"/>
      <c r="E164" s="337"/>
      <c r="F164" s="337"/>
      <c r="G164" s="337"/>
      <c r="H164" s="337"/>
      <c r="I164" s="337"/>
      <c r="J164" s="337"/>
      <c r="K164" s="337"/>
      <c r="L164" s="302">
        <f>L163</f>
        <v>0</v>
      </c>
      <c r="M164" s="302"/>
      <c r="N164" s="302"/>
      <c r="O164" s="302"/>
      <c r="P164" s="302"/>
      <c r="Q164" s="302"/>
      <c r="R164" s="302"/>
      <c r="S164" s="303"/>
    </row>
    <row r="165" spans="2:19" ht="12.75" hidden="1" outlineLevel="1">
      <c r="B165" s="264"/>
      <c r="C165" s="265"/>
      <c r="D165" s="265"/>
      <c r="E165" s="265"/>
      <c r="F165" s="265"/>
      <c r="G165" s="265"/>
      <c r="H165" s="265"/>
      <c r="I165" s="265"/>
      <c r="J165" s="265"/>
      <c r="K165" s="265"/>
      <c r="L165" s="64"/>
      <c r="M165" s="64"/>
      <c r="N165" s="64"/>
      <c r="O165" s="64"/>
      <c r="P165" s="64"/>
      <c r="Q165" s="64"/>
      <c r="R165" s="64"/>
      <c r="S165" s="64"/>
    </row>
    <row r="166" spans="2:19" ht="12.75" hidden="1" outlineLevel="1">
      <c r="B166" s="304" t="s">
        <v>106</v>
      </c>
      <c r="C166" s="304"/>
      <c r="D166" s="304"/>
      <c r="E166" s="304"/>
      <c r="F166" s="304"/>
      <c r="G166" s="304"/>
      <c r="H166" s="304"/>
      <c r="I166" s="304"/>
      <c r="J166" s="304"/>
      <c r="K166" s="304"/>
      <c r="L166" s="304"/>
      <c r="M166" s="304"/>
      <c r="N166" s="304"/>
      <c r="O166" s="304"/>
      <c r="P166" s="304"/>
      <c r="Q166" s="304"/>
      <c r="R166" s="304"/>
      <c r="S166" s="304"/>
    </row>
    <row r="167" spans="2:17" ht="12.75" hidden="1" outlineLevel="1">
      <c r="B167" s="5"/>
      <c r="Q167" s="62"/>
    </row>
    <row r="168" spans="2:19" ht="25.5" hidden="1" outlineLevel="1">
      <c r="B168" s="249" t="s">
        <v>25</v>
      </c>
      <c r="C168" s="308" t="s">
        <v>26</v>
      </c>
      <c r="D168" s="309"/>
      <c r="E168" s="309"/>
      <c r="F168" s="309"/>
      <c r="G168" s="309"/>
      <c r="H168" s="309"/>
      <c r="I168" s="309"/>
      <c r="J168" s="282" t="s">
        <v>28</v>
      </c>
      <c r="K168" s="282"/>
      <c r="L168" s="308" t="s">
        <v>125</v>
      </c>
      <c r="M168" s="309"/>
      <c r="N168" s="309"/>
      <c r="O168" s="309"/>
      <c r="P168" s="309"/>
      <c r="Q168" s="309"/>
      <c r="R168" s="309"/>
      <c r="S168" s="310"/>
    </row>
    <row r="169" spans="2:19" ht="12.75" hidden="1" outlineLevel="1">
      <c r="B169" s="249">
        <v>1</v>
      </c>
      <c r="C169" s="308">
        <v>2</v>
      </c>
      <c r="D169" s="309"/>
      <c r="E169" s="309"/>
      <c r="F169" s="309"/>
      <c r="G169" s="309"/>
      <c r="H169" s="309"/>
      <c r="I169" s="309"/>
      <c r="J169" s="282">
        <v>3</v>
      </c>
      <c r="K169" s="282"/>
      <c r="L169" s="308">
        <v>4</v>
      </c>
      <c r="M169" s="309"/>
      <c r="N169" s="309"/>
      <c r="O169" s="309"/>
      <c r="P169" s="309"/>
      <c r="Q169" s="309"/>
      <c r="R169" s="309"/>
      <c r="S169" s="310"/>
    </row>
    <row r="170" spans="2:19" ht="12.75" hidden="1" outlineLevel="1">
      <c r="B170" s="262">
        <v>1</v>
      </c>
      <c r="C170" s="308" t="s">
        <v>127</v>
      </c>
      <c r="D170" s="309"/>
      <c r="E170" s="309"/>
      <c r="F170" s="309"/>
      <c r="G170" s="309"/>
      <c r="H170" s="309"/>
      <c r="I170" s="309"/>
      <c r="J170" s="282">
        <v>59</v>
      </c>
      <c r="K170" s="282"/>
      <c r="L170" s="368"/>
      <c r="M170" s="369"/>
      <c r="N170" s="369"/>
      <c r="O170" s="369"/>
      <c r="P170" s="369"/>
      <c r="Q170" s="369"/>
      <c r="R170" s="369"/>
      <c r="S170" s="370"/>
    </row>
    <row r="171" spans="2:19" ht="12.75" hidden="1" outlineLevel="1">
      <c r="B171" s="263"/>
      <c r="C171" s="337" t="s">
        <v>57</v>
      </c>
      <c r="D171" s="337"/>
      <c r="E171" s="337"/>
      <c r="F171" s="337"/>
      <c r="G171" s="337"/>
      <c r="H171" s="337"/>
      <c r="I171" s="337"/>
      <c r="J171" s="337"/>
      <c r="K171" s="337"/>
      <c r="L171" s="302">
        <f>L170</f>
        <v>0</v>
      </c>
      <c r="M171" s="302"/>
      <c r="N171" s="302"/>
      <c r="O171" s="302"/>
      <c r="P171" s="302"/>
      <c r="Q171" s="302"/>
      <c r="R171" s="302"/>
      <c r="S171" s="303"/>
    </row>
    <row r="172" spans="2:19" ht="12.75" hidden="1" outlineLevel="1">
      <c r="B172" s="251"/>
      <c r="C172" s="252"/>
      <c r="D172" s="252"/>
      <c r="E172" s="252"/>
      <c r="F172" s="252"/>
      <c r="G172" s="252"/>
      <c r="H172" s="252"/>
      <c r="I172" s="253"/>
      <c r="J172" s="253"/>
      <c r="K172" s="252"/>
      <c r="L172" s="252"/>
      <c r="M172" s="252"/>
      <c r="N172" s="252"/>
      <c r="O172" s="252"/>
      <c r="P172" s="252"/>
      <c r="Q172" s="248"/>
      <c r="R172" s="248"/>
      <c r="S172" s="248"/>
    </row>
    <row r="173" spans="2:19" ht="12.75" hidden="1" outlineLevel="1">
      <c r="B173" s="254" t="s">
        <v>230</v>
      </c>
      <c r="C173" s="248"/>
      <c r="D173" s="248"/>
      <c r="H173" s="252"/>
      <c r="I173" s="357">
        <f>L157+L164+L171</f>
        <v>0</v>
      </c>
      <c r="J173" s="357"/>
      <c r="K173" s="357"/>
      <c r="L173" s="252"/>
      <c r="M173" s="252"/>
      <c r="N173" s="252"/>
      <c r="O173" s="252"/>
      <c r="P173" s="252"/>
      <c r="Q173" s="248"/>
      <c r="R173" s="248"/>
      <c r="S173" s="248"/>
    </row>
    <row r="174" spans="2:19" ht="12.75" hidden="1" outlineLevel="1">
      <c r="B174" s="251"/>
      <c r="C174" s="252"/>
      <c r="D174" s="252"/>
      <c r="E174" s="252"/>
      <c r="F174" s="252"/>
      <c r="G174" s="252"/>
      <c r="H174" s="252"/>
      <c r="I174" s="253"/>
      <c r="J174" s="253"/>
      <c r="K174" s="252"/>
      <c r="L174" s="252"/>
      <c r="M174" s="252"/>
      <c r="N174" s="252"/>
      <c r="O174" s="252"/>
      <c r="P174" s="252"/>
      <c r="Q174" s="248"/>
      <c r="R174" s="248"/>
      <c r="S174" s="248"/>
    </row>
    <row r="175" spans="2:19" ht="12.75" hidden="1" outlineLevel="1">
      <c r="B175" s="251"/>
      <c r="C175" s="255"/>
      <c r="D175" s="255"/>
      <c r="E175" s="255"/>
      <c r="F175" s="255"/>
      <c r="G175" s="255"/>
      <c r="H175" s="255"/>
      <c r="I175" s="253"/>
      <c r="J175" s="253"/>
      <c r="K175" s="252"/>
      <c r="L175" s="252"/>
      <c r="M175" s="252"/>
      <c r="N175" s="252"/>
      <c r="O175" s="252"/>
      <c r="P175" s="252"/>
      <c r="Q175" s="248"/>
      <c r="R175" s="248"/>
      <c r="S175" s="248"/>
    </row>
    <row r="176" spans="2:19" ht="15" hidden="1" outlineLevel="1">
      <c r="B176" s="256" t="s">
        <v>97</v>
      </c>
      <c r="C176" s="256"/>
      <c r="D176" s="256"/>
      <c r="E176" s="256"/>
      <c r="F176" s="256"/>
      <c r="G176" s="256"/>
      <c r="H176" s="256"/>
      <c r="I176" s="256"/>
      <c r="J176" s="256"/>
      <c r="K176" s="256"/>
      <c r="L176" s="256" t="s">
        <v>60</v>
      </c>
      <c r="M176" s="256"/>
      <c r="N176" s="256"/>
      <c r="O176" s="257"/>
      <c r="P176" s="258"/>
      <c r="Q176" s="258"/>
      <c r="R176" s="248"/>
      <c r="S176" s="248"/>
    </row>
    <row r="177" spans="2:19" ht="12.75" hidden="1" outlineLevel="1">
      <c r="B177" s="5"/>
      <c r="O177" s="248"/>
      <c r="P177" s="248"/>
      <c r="Q177" s="248"/>
      <c r="R177" s="248"/>
      <c r="S177" s="248"/>
    </row>
    <row r="178" spans="2:14" ht="12.75" hidden="1" outlineLevel="1">
      <c r="B178" s="256" t="s">
        <v>98</v>
      </c>
      <c r="I178" s="256"/>
      <c r="J178" s="256"/>
      <c r="K178" s="256"/>
      <c r="L178" s="5" t="s">
        <v>141</v>
      </c>
      <c r="M178" s="256"/>
      <c r="N178" s="256"/>
    </row>
    <row r="179" spans="2:18" ht="12.75" hidden="1" outlineLevel="1">
      <c r="B179" s="87" t="s">
        <v>61</v>
      </c>
      <c r="O179" s="256"/>
      <c r="P179" s="256"/>
      <c r="Q179" s="256"/>
      <c r="R179" s="256"/>
    </row>
    <row r="180" ht="12.75" hidden="1" outlineLevel="1"/>
    <row r="181" spans="2:18" ht="12.75" hidden="1" outlineLevel="1">
      <c r="B181" s="61"/>
      <c r="M181" s="61"/>
      <c r="N181" s="61"/>
      <c r="O181" s="61"/>
      <c r="P181" s="61"/>
      <c r="Q181" s="168"/>
      <c r="R181" s="168"/>
    </row>
    <row r="182" spans="2:18" ht="12.75" hidden="1" outlineLevel="1">
      <c r="B182" s="274"/>
      <c r="C182" s="274"/>
      <c r="D182" s="274"/>
      <c r="E182" s="274"/>
      <c r="F182" s="274"/>
      <c r="G182" s="274"/>
      <c r="M182" s="274"/>
      <c r="N182" s="274"/>
      <c r="O182" s="274"/>
      <c r="P182" s="274"/>
      <c r="Q182" s="274"/>
      <c r="R182" s="274"/>
    </row>
    <row r="183" spans="2:18" ht="12.75" hidden="1" outlineLevel="1">
      <c r="B183" s="274"/>
      <c r="C183" s="274"/>
      <c r="D183" s="274"/>
      <c r="E183" s="274"/>
      <c r="F183" s="274"/>
      <c r="G183" s="274"/>
      <c r="M183" s="274"/>
      <c r="N183" s="274"/>
      <c r="O183" s="274"/>
      <c r="P183" s="274"/>
      <c r="Q183" s="274"/>
      <c r="R183" s="274"/>
    </row>
    <row r="184" spans="2:18" ht="12.75" hidden="1" outlineLevel="1">
      <c r="B184" s="61"/>
      <c r="M184" s="61"/>
      <c r="N184" s="61"/>
      <c r="O184" s="61"/>
      <c r="P184" s="61"/>
      <c r="Q184" s="168"/>
      <c r="R184" s="168"/>
    </row>
    <row r="185" spans="2:16" ht="12.75" hidden="1" outlineLevel="1">
      <c r="B185" s="61"/>
      <c r="M185" s="61"/>
      <c r="N185" s="61"/>
      <c r="O185" s="61"/>
      <c r="P185" s="61"/>
    </row>
    <row r="186" spans="6:12" ht="12.75" hidden="1" outlineLevel="1">
      <c r="F186" s="312" t="s">
        <v>24</v>
      </c>
      <c r="G186" s="312"/>
      <c r="H186" s="312"/>
      <c r="I186" s="312"/>
      <c r="J186" s="312"/>
      <c r="K186" s="312"/>
      <c r="L186" s="312"/>
    </row>
    <row r="187" spans="6:12" ht="12.75" hidden="1" outlineLevel="1">
      <c r="F187" s="261" t="s">
        <v>240</v>
      </c>
      <c r="G187" s="261"/>
      <c r="H187" s="261"/>
      <c r="I187" s="261"/>
      <c r="J187" s="261"/>
      <c r="K187" s="261"/>
      <c r="L187" s="261"/>
    </row>
    <row r="188" spans="6:12" ht="12.75" hidden="1" outlineLevel="1">
      <c r="F188" s="304" t="s">
        <v>200</v>
      </c>
      <c r="G188" s="304"/>
      <c r="H188" s="304"/>
      <c r="I188" s="304"/>
      <c r="J188" s="304"/>
      <c r="K188" s="304"/>
      <c r="L188" s="304"/>
    </row>
    <row r="189" ht="12.75" hidden="1" outlineLevel="1"/>
    <row r="190" spans="2:18" ht="12.75" collapsed="1">
      <c r="B190" s="311" t="s">
        <v>72</v>
      </c>
      <c r="C190" s="311"/>
      <c r="D190" s="311"/>
      <c r="E190" s="311"/>
      <c r="F190" s="311"/>
      <c r="G190" s="311"/>
      <c r="H190" s="311"/>
      <c r="I190" s="311"/>
      <c r="J190" s="311"/>
      <c r="K190" s="311"/>
      <c r="L190" s="311"/>
      <c r="M190" s="311"/>
      <c r="N190" s="311"/>
      <c r="O190" s="311"/>
      <c r="P190" s="311"/>
      <c r="Q190" s="311"/>
      <c r="R190" s="311"/>
    </row>
    <row r="191" spans="2:18" ht="12.75">
      <c r="B191" s="243"/>
      <c r="C191" s="243"/>
      <c r="D191" s="243"/>
      <c r="E191" s="243"/>
      <c r="F191" s="243"/>
      <c r="G191" s="243"/>
      <c r="H191" s="243"/>
      <c r="I191" s="243"/>
      <c r="J191" s="243"/>
      <c r="K191" s="243"/>
      <c r="L191" s="243"/>
      <c r="M191" s="243"/>
      <c r="N191" s="243"/>
      <c r="O191" s="243"/>
      <c r="P191" s="243"/>
      <c r="Q191" s="62" t="s">
        <v>30</v>
      </c>
      <c r="R191" s="243"/>
    </row>
    <row r="192" spans="2:18" ht="25.5">
      <c r="B192" s="4" t="s">
        <v>25</v>
      </c>
      <c r="C192" s="282" t="s">
        <v>26</v>
      </c>
      <c r="D192" s="282"/>
      <c r="E192" s="282"/>
      <c r="F192" s="282"/>
      <c r="G192" s="282"/>
      <c r="H192" s="282"/>
      <c r="I192" s="282" t="s">
        <v>28</v>
      </c>
      <c r="J192" s="282"/>
      <c r="K192" s="358" t="s">
        <v>228</v>
      </c>
      <c r="L192" s="358"/>
      <c r="M192" s="282" t="s">
        <v>39</v>
      </c>
      <c r="N192" s="282"/>
      <c r="O192" s="282"/>
      <c r="P192" s="308" t="s">
        <v>37</v>
      </c>
      <c r="Q192" s="309"/>
      <c r="R192" s="310"/>
    </row>
    <row r="193" spans="2:18" ht="12.75">
      <c r="B193" s="4">
        <v>1</v>
      </c>
      <c r="C193" s="282">
        <v>2</v>
      </c>
      <c r="D193" s="282"/>
      <c r="E193" s="282"/>
      <c r="F193" s="282"/>
      <c r="G193" s="282"/>
      <c r="H193" s="282"/>
      <c r="I193" s="282">
        <v>3</v>
      </c>
      <c r="J193" s="282"/>
      <c r="K193" s="282">
        <v>4</v>
      </c>
      <c r="L193" s="282"/>
      <c r="M193" s="282">
        <v>5</v>
      </c>
      <c r="N193" s="282"/>
      <c r="O193" s="282"/>
      <c r="P193" s="308">
        <v>6</v>
      </c>
      <c r="Q193" s="309"/>
      <c r="R193" s="310"/>
    </row>
    <row r="194" spans="2:18" ht="44.25" customHeight="1">
      <c r="B194" s="4">
        <v>1</v>
      </c>
      <c r="C194" s="308" t="s">
        <v>227</v>
      </c>
      <c r="D194" s="309"/>
      <c r="E194" s="309"/>
      <c r="F194" s="309"/>
      <c r="G194" s="309"/>
      <c r="H194" s="310"/>
      <c r="I194" s="359" t="s">
        <v>222</v>
      </c>
      <c r="J194" s="359"/>
      <c r="K194" s="360">
        <v>32</v>
      </c>
      <c r="L194" s="360"/>
      <c r="M194" s="283">
        <v>318</v>
      </c>
      <c r="N194" s="283"/>
      <c r="O194" s="283"/>
      <c r="P194" s="313">
        <f>K194*M194</f>
        <v>10176</v>
      </c>
      <c r="Q194" s="314"/>
      <c r="R194" s="315"/>
    </row>
    <row r="195" spans="2:18" ht="12.75">
      <c r="B195" s="338" t="s">
        <v>57</v>
      </c>
      <c r="C195" s="339"/>
      <c r="D195" s="339"/>
      <c r="E195" s="339"/>
      <c r="F195" s="339"/>
      <c r="G195" s="339"/>
      <c r="H195" s="339"/>
      <c r="I195" s="339"/>
      <c r="J195" s="339"/>
      <c r="K195" s="339"/>
      <c r="L195" s="339"/>
      <c r="M195" s="339"/>
      <c r="N195" s="339"/>
      <c r="O195" s="346"/>
      <c r="P195" s="371">
        <f>P194</f>
        <v>10176</v>
      </c>
      <c r="Q195" s="372"/>
      <c r="R195" s="373"/>
    </row>
    <row r="196" ht="12.75">
      <c r="B196" s="5"/>
    </row>
    <row r="197" ht="12.75" hidden="1" outlineLevel="1">
      <c r="B197" s="5"/>
    </row>
    <row r="198" spans="2:13" ht="12.75" hidden="1" outlineLevel="1">
      <c r="B198" s="254" t="s">
        <v>230</v>
      </c>
      <c r="C198" s="248"/>
      <c r="D198" s="248"/>
      <c r="H198" s="252"/>
      <c r="I198" s="357">
        <f>P195</f>
        <v>10176</v>
      </c>
      <c r="J198" s="357"/>
      <c r="K198" s="357"/>
      <c r="L198" s="252"/>
      <c r="M198" s="252"/>
    </row>
    <row r="199" spans="2:13" ht="12.75" hidden="1" outlineLevel="1">
      <c r="B199" s="251"/>
      <c r="C199" s="252"/>
      <c r="D199" s="252"/>
      <c r="E199" s="252"/>
      <c r="F199" s="252"/>
      <c r="G199" s="252"/>
      <c r="H199" s="252"/>
      <c r="I199" s="253"/>
      <c r="J199" s="253"/>
      <c r="K199" s="252"/>
      <c r="L199" s="252"/>
      <c r="M199" s="252"/>
    </row>
    <row r="200" spans="2:13" ht="12.75" hidden="1" outlineLevel="1">
      <c r="B200" s="251"/>
      <c r="C200" s="255"/>
      <c r="D200" s="255"/>
      <c r="E200" s="255"/>
      <c r="F200" s="255"/>
      <c r="G200" s="255"/>
      <c r="H200" s="255"/>
      <c r="I200" s="253"/>
      <c r="J200" s="253"/>
      <c r="K200" s="252"/>
      <c r="L200" s="252"/>
      <c r="M200" s="252"/>
    </row>
    <row r="201" spans="2:13" ht="12.75" hidden="1" outlineLevel="1">
      <c r="B201" s="256" t="s">
        <v>97</v>
      </c>
      <c r="C201" s="256"/>
      <c r="D201" s="256"/>
      <c r="E201" s="256"/>
      <c r="F201" s="256"/>
      <c r="G201" s="256"/>
      <c r="H201" s="256"/>
      <c r="I201" s="256"/>
      <c r="J201" s="256"/>
      <c r="K201" s="256"/>
      <c r="L201" s="256" t="s">
        <v>60</v>
      </c>
      <c r="M201" s="256"/>
    </row>
    <row r="202" ht="12.75" hidden="1" outlineLevel="1">
      <c r="B202" s="5"/>
    </row>
    <row r="203" spans="2:13" ht="12.75" hidden="1" outlineLevel="1">
      <c r="B203" s="256" t="s">
        <v>98</v>
      </c>
      <c r="I203" s="256"/>
      <c r="J203" s="256"/>
      <c r="K203" s="256"/>
      <c r="L203" s="5" t="s">
        <v>141</v>
      </c>
      <c r="M203" s="256"/>
    </row>
    <row r="204" ht="12.75" hidden="1" outlineLevel="1">
      <c r="B204" s="87" t="s">
        <v>61</v>
      </c>
    </row>
    <row r="205" ht="12.75" hidden="1" outlineLevel="1"/>
    <row r="206" spans="2:19" ht="12.75" hidden="1" outlineLevel="1">
      <c r="B206" s="61"/>
      <c r="M206" s="61" t="s">
        <v>121</v>
      </c>
      <c r="N206" s="61"/>
      <c r="O206" s="61"/>
      <c r="P206" s="61"/>
      <c r="Q206" s="61"/>
      <c r="R206" s="168"/>
      <c r="S206" s="168"/>
    </row>
    <row r="207" spans="2:19" ht="12.75" hidden="1" outlineLevel="1">
      <c r="B207" s="274"/>
      <c r="C207" s="274"/>
      <c r="D207" s="274"/>
      <c r="E207" s="274"/>
      <c r="F207" s="274"/>
      <c r="G207" s="274"/>
      <c r="M207" s="274" t="s">
        <v>201</v>
      </c>
      <c r="N207" s="274"/>
      <c r="O207" s="274"/>
      <c r="P207" s="274"/>
      <c r="Q207" s="274"/>
      <c r="R207" s="274"/>
      <c r="S207" s="274"/>
    </row>
    <row r="208" spans="2:19" ht="12.75" hidden="1" outlineLevel="1">
      <c r="B208" s="274"/>
      <c r="C208" s="274"/>
      <c r="D208" s="274"/>
      <c r="E208" s="274"/>
      <c r="F208" s="274"/>
      <c r="G208" s="274"/>
      <c r="M208" s="274"/>
      <c r="N208" s="274"/>
      <c r="O208" s="274"/>
      <c r="P208" s="274"/>
      <c r="Q208" s="274"/>
      <c r="R208" s="274"/>
      <c r="S208" s="274"/>
    </row>
    <row r="209" spans="2:19" ht="12.75" hidden="1" outlineLevel="1">
      <c r="B209" s="61"/>
      <c r="M209" s="61" t="s">
        <v>202</v>
      </c>
      <c r="N209" s="61"/>
      <c r="O209" s="61"/>
      <c r="P209" s="61"/>
      <c r="Q209" s="61"/>
      <c r="R209" s="168"/>
      <c r="S209" s="168"/>
    </row>
    <row r="210" spans="2:17" ht="12.75" hidden="1" outlineLevel="1">
      <c r="B210" s="61"/>
      <c r="M210" s="61" t="s">
        <v>66</v>
      </c>
      <c r="N210" s="61"/>
      <c r="O210" s="61"/>
      <c r="P210" s="61"/>
      <c r="Q210" s="61"/>
    </row>
    <row r="211" spans="6:13" ht="12.75" hidden="1" outlineLevel="1">
      <c r="F211" s="312" t="s">
        <v>24</v>
      </c>
      <c r="G211" s="312"/>
      <c r="H211" s="312"/>
      <c r="I211" s="312"/>
      <c r="J211" s="312"/>
      <c r="K211" s="312"/>
      <c r="L211" s="312"/>
      <c r="M211" s="312"/>
    </row>
    <row r="212" spans="6:13" ht="12.75" hidden="1" outlineLevel="1">
      <c r="F212" s="312" t="s">
        <v>240</v>
      </c>
      <c r="G212" s="312"/>
      <c r="H212" s="312"/>
      <c r="I212" s="312"/>
      <c r="J212" s="312"/>
      <c r="K212" s="312"/>
      <c r="L212" s="312"/>
      <c r="M212" s="312"/>
    </row>
    <row r="213" spans="6:13" ht="12.75" hidden="1" outlineLevel="1">
      <c r="F213" s="304" t="s">
        <v>200</v>
      </c>
      <c r="G213" s="304"/>
      <c r="H213" s="304"/>
      <c r="I213" s="304"/>
      <c r="J213" s="304"/>
      <c r="K213" s="304"/>
      <c r="L213" s="304"/>
      <c r="M213" s="304"/>
    </row>
    <row r="214" ht="12.75" hidden="1" outlineLevel="1"/>
    <row r="215" spans="2:19" ht="12.75" collapsed="1">
      <c r="B215" s="311" t="s">
        <v>72</v>
      </c>
      <c r="C215" s="311"/>
      <c r="D215" s="311"/>
      <c r="E215" s="311"/>
      <c r="F215" s="311"/>
      <c r="G215" s="311"/>
      <c r="H215" s="311"/>
      <c r="I215" s="311"/>
      <c r="J215" s="311"/>
      <c r="K215" s="311"/>
      <c r="L215" s="311"/>
      <c r="M215" s="311"/>
      <c r="N215" s="311"/>
      <c r="O215" s="311"/>
      <c r="P215" s="311"/>
      <c r="Q215" s="311"/>
      <c r="R215" s="311"/>
      <c r="S215" s="311"/>
    </row>
    <row r="216" spans="2:19" ht="12.75">
      <c r="B216" s="243"/>
      <c r="C216" s="243"/>
      <c r="D216" s="243"/>
      <c r="E216" s="243"/>
      <c r="F216" s="243"/>
      <c r="G216" s="243"/>
      <c r="H216" s="243"/>
      <c r="I216" s="243"/>
      <c r="J216" s="243"/>
      <c r="K216" s="243"/>
      <c r="L216" s="243"/>
      <c r="M216" s="243"/>
      <c r="N216" s="243"/>
      <c r="O216" s="243"/>
      <c r="P216" s="243"/>
      <c r="Q216" s="243"/>
      <c r="R216" s="62" t="s">
        <v>30</v>
      </c>
      <c r="S216" s="243"/>
    </row>
    <row r="217" spans="2:19" ht="25.5">
      <c r="B217" s="4" t="s">
        <v>25</v>
      </c>
      <c r="C217" s="282" t="s">
        <v>26</v>
      </c>
      <c r="D217" s="282"/>
      <c r="E217" s="282"/>
      <c r="F217" s="282"/>
      <c r="G217" s="282"/>
      <c r="H217" s="282"/>
      <c r="I217" s="282" t="s">
        <v>28</v>
      </c>
      <c r="J217" s="282"/>
      <c r="K217" s="358" t="s">
        <v>62</v>
      </c>
      <c r="L217" s="358"/>
      <c r="M217" s="259" t="s">
        <v>63</v>
      </c>
      <c r="N217" s="282" t="s">
        <v>39</v>
      </c>
      <c r="O217" s="282"/>
      <c r="P217" s="282"/>
      <c r="Q217" s="308" t="s">
        <v>67</v>
      </c>
      <c r="R217" s="309"/>
      <c r="S217" s="310"/>
    </row>
    <row r="218" spans="2:19" ht="12.75">
      <c r="B218" s="4">
        <v>1</v>
      </c>
      <c r="C218" s="282">
        <v>2</v>
      </c>
      <c r="D218" s="282"/>
      <c r="E218" s="282"/>
      <c r="F218" s="282"/>
      <c r="G218" s="282"/>
      <c r="H218" s="282"/>
      <c r="I218" s="282">
        <v>3</v>
      </c>
      <c r="J218" s="282"/>
      <c r="K218" s="282">
        <v>4</v>
      </c>
      <c r="L218" s="282"/>
      <c r="M218" s="4">
        <v>5</v>
      </c>
      <c r="N218" s="282">
        <v>6</v>
      </c>
      <c r="O218" s="282"/>
      <c r="P218" s="282"/>
      <c r="Q218" s="308">
        <v>7</v>
      </c>
      <c r="R218" s="309"/>
      <c r="S218" s="310"/>
    </row>
    <row r="219" spans="2:19" ht="56.25" customHeight="1">
      <c r="B219" s="4">
        <v>1</v>
      </c>
      <c r="C219" s="322" t="s">
        <v>175</v>
      </c>
      <c r="D219" s="323"/>
      <c r="E219" s="323"/>
      <c r="F219" s="323"/>
      <c r="G219" s="323"/>
      <c r="H219" s="323"/>
      <c r="I219" s="333" t="s">
        <v>187</v>
      </c>
      <c r="J219" s="333"/>
      <c r="K219" s="334">
        <v>50</v>
      </c>
      <c r="L219" s="336"/>
      <c r="M219" s="260">
        <v>18</v>
      </c>
      <c r="N219" s="308">
        <v>85</v>
      </c>
      <c r="O219" s="309"/>
      <c r="P219" s="310"/>
      <c r="Q219" s="365">
        <f>K219*M219*N219</f>
        <v>76500</v>
      </c>
      <c r="R219" s="366"/>
      <c r="S219" s="367"/>
    </row>
    <row r="220" spans="2:19" ht="12.75">
      <c r="B220" s="338" t="s">
        <v>57</v>
      </c>
      <c r="C220" s="339"/>
      <c r="D220" s="339"/>
      <c r="E220" s="339"/>
      <c r="F220" s="339"/>
      <c r="G220" s="339"/>
      <c r="H220" s="339"/>
      <c r="I220" s="339"/>
      <c r="J220" s="339"/>
      <c r="K220" s="339"/>
      <c r="L220" s="339"/>
      <c r="M220" s="339"/>
      <c r="N220" s="339"/>
      <c r="O220" s="339"/>
      <c r="P220" s="346"/>
      <c r="Q220" s="371">
        <f>Q219</f>
        <v>76500</v>
      </c>
      <c r="R220" s="372"/>
      <c r="S220" s="373"/>
    </row>
    <row r="221" ht="12.75">
      <c r="B221" s="5"/>
    </row>
    <row r="222" ht="12.75" hidden="1" outlineLevel="1">
      <c r="B222" s="5"/>
    </row>
    <row r="223" spans="2:14" ht="12.75" hidden="1" outlineLevel="1">
      <c r="B223" s="254" t="s">
        <v>230</v>
      </c>
      <c r="C223" s="248"/>
      <c r="D223" s="248"/>
      <c r="H223" s="252"/>
      <c r="I223" s="357">
        <f>Q220</f>
        <v>76500</v>
      </c>
      <c r="J223" s="357"/>
      <c r="K223" s="357"/>
      <c r="L223" s="252"/>
      <c r="M223" s="252"/>
      <c r="N223" s="252"/>
    </row>
    <row r="224" spans="2:14" ht="12.75" hidden="1" outlineLevel="1">
      <c r="B224" s="251"/>
      <c r="C224" s="252"/>
      <c r="D224" s="252"/>
      <c r="E224" s="252"/>
      <c r="F224" s="252"/>
      <c r="G224" s="252"/>
      <c r="H224" s="252"/>
      <c r="I224" s="253"/>
      <c r="J224" s="253"/>
      <c r="K224" s="252"/>
      <c r="L224" s="252"/>
      <c r="M224" s="252"/>
      <c r="N224" s="252"/>
    </row>
    <row r="225" spans="2:14" ht="12.75" hidden="1" outlineLevel="1">
      <c r="B225" s="251"/>
      <c r="C225" s="255"/>
      <c r="D225" s="255"/>
      <c r="E225" s="255"/>
      <c r="F225" s="255"/>
      <c r="G225" s="255"/>
      <c r="H225" s="255"/>
      <c r="I225" s="253"/>
      <c r="J225" s="253"/>
      <c r="K225" s="252"/>
      <c r="L225" s="252"/>
      <c r="M225" s="252"/>
      <c r="N225" s="252"/>
    </row>
    <row r="226" spans="2:14" ht="12.75" hidden="1" outlineLevel="1">
      <c r="B226" s="256" t="s">
        <v>97</v>
      </c>
      <c r="C226" s="256"/>
      <c r="D226" s="256"/>
      <c r="E226" s="256"/>
      <c r="F226" s="256"/>
      <c r="G226" s="256"/>
      <c r="H226" s="256"/>
      <c r="I226" s="256"/>
      <c r="J226" s="256"/>
      <c r="K226" s="256"/>
      <c r="L226" s="256" t="s">
        <v>60</v>
      </c>
      <c r="M226" s="256"/>
      <c r="N226" s="256"/>
    </row>
    <row r="227" ht="12.75" hidden="1" outlineLevel="1">
      <c r="B227" s="5"/>
    </row>
    <row r="228" spans="2:14" ht="12.75" hidden="1" outlineLevel="1">
      <c r="B228" s="256" t="s">
        <v>98</v>
      </c>
      <c r="I228" s="256"/>
      <c r="J228" s="256"/>
      <c r="K228" s="256"/>
      <c r="L228" s="5" t="s">
        <v>141</v>
      </c>
      <c r="M228" s="256"/>
      <c r="N228" s="256"/>
    </row>
    <row r="229" ht="12.75" hidden="1" outlineLevel="1">
      <c r="B229" s="87" t="s">
        <v>61</v>
      </c>
    </row>
    <row r="230" ht="12.75" hidden="1" outlineLevel="1"/>
    <row r="231" spans="2:19" ht="12.75" hidden="1" outlineLevel="1">
      <c r="B231" s="61"/>
      <c r="M231" s="61" t="s">
        <v>121</v>
      </c>
      <c r="N231" s="61"/>
      <c r="O231" s="61"/>
      <c r="P231" s="61"/>
      <c r="Q231" s="61"/>
      <c r="R231" s="168"/>
      <c r="S231" s="168"/>
    </row>
    <row r="232" spans="2:19" ht="12.75" hidden="1" outlineLevel="1">
      <c r="B232" s="274"/>
      <c r="C232" s="274"/>
      <c r="D232" s="274"/>
      <c r="E232" s="274"/>
      <c r="F232" s="274"/>
      <c r="G232" s="274"/>
      <c r="M232" s="274" t="s">
        <v>201</v>
      </c>
      <c r="N232" s="274"/>
      <c r="O232" s="274"/>
      <c r="P232" s="274"/>
      <c r="Q232" s="274"/>
      <c r="R232" s="274"/>
      <c r="S232" s="274"/>
    </row>
    <row r="233" spans="2:19" ht="12.75" hidden="1" outlineLevel="1">
      <c r="B233" s="274"/>
      <c r="C233" s="274"/>
      <c r="D233" s="274"/>
      <c r="E233" s="274"/>
      <c r="F233" s="274"/>
      <c r="G233" s="274"/>
      <c r="M233" s="274"/>
      <c r="N233" s="274"/>
      <c r="O233" s="274"/>
      <c r="P233" s="274"/>
      <c r="Q233" s="274"/>
      <c r="R233" s="274"/>
      <c r="S233" s="274"/>
    </row>
    <row r="234" spans="2:19" ht="12.75" hidden="1" outlineLevel="1">
      <c r="B234" s="61"/>
      <c r="M234" s="61" t="s">
        <v>202</v>
      </c>
      <c r="N234" s="61"/>
      <c r="O234" s="61"/>
      <c r="P234" s="61"/>
      <c r="Q234" s="61"/>
      <c r="R234" s="168"/>
      <c r="S234" s="168"/>
    </row>
    <row r="235" spans="2:17" ht="12.75" hidden="1" outlineLevel="1">
      <c r="B235" s="61"/>
      <c r="M235" s="61" t="s">
        <v>66</v>
      </c>
      <c r="N235" s="61"/>
      <c r="O235" s="61"/>
      <c r="P235" s="61"/>
      <c r="Q235" s="61"/>
    </row>
    <row r="236" spans="6:13" ht="12.75" hidden="1" outlineLevel="1">
      <c r="F236" s="312" t="s">
        <v>24</v>
      </c>
      <c r="G236" s="312"/>
      <c r="H236" s="312"/>
      <c r="I236" s="312"/>
      <c r="J236" s="312"/>
      <c r="K236" s="312"/>
      <c r="L236" s="312"/>
      <c r="M236" s="312"/>
    </row>
    <row r="237" spans="6:13" ht="12.75" hidden="1" outlineLevel="1">
      <c r="F237" s="312" t="s">
        <v>240</v>
      </c>
      <c r="G237" s="312"/>
      <c r="H237" s="312"/>
      <c r="I237" s="312"/>
      <c r="J237" s="312"/>
      <c r="K237" s="312"/>
      <c r="L237" s="312"/>
      <c r="M237" s="312"/>
    </row>
    <row r="238" spans="6:13" ht="12.75" hidden="1" outlineLevel="1">
      <c r="F238" s="304" t="s">
        <v>200</v>
      </c>
      <c r="G238" s="304"/>
      <c r="H238" s="304"/>
      <c r="I238" s="304"/>
      <c r="J238" s="304"/>
      <c r="K238" s="304"/>
      <c r="L238" s="304"/>
      <c r="M238" s="304"/>
    </row>
    <row r="239" ht="12.75" hidden="1" outlineLevel="1"/>
    <row r="240" spans="2:19" ht="12.75" collapsed="1">
      <c r="B240" s="304" t="s">
        <v>68</v>
      </c>
      <c r="C240" s="304"/>
      <c r="D240" s="304"/>
      <c r="E240" s="304"/>
      <c r="F240" s="304"/>
      <c r="G240" s="304"/>
      <c r="H240" s="304"/>
      <c r="I240" s="304"/>
      <c r="J240" s="304"/>
      <c r="K240" s="304"/>
      <c r="L240" s="304"/>
      <c r="M240" s="304"/>
      <c r="N240" s="304"/>
      <c r="O240" s="304"/>
      <c r="P240" s="304"/>
      <c r="Q240" s="304"/>
      <c r="R240" s="304"/>
      <c r="S240" s="304"/>
    </row>
    <row r="242" spans="2:19" ht="25.5">
      <c r="B242" s="4" t="s">
        <v>25</v>
      </c>
      <c r="C242" s="282" t="s">
        <v>26</v>
      </c>
      <c r="D242" s="282"/>
      <c r="E242" s="282"/>
      <c r="F242" s="282"/>
      <c r="G242" s="282"/>
      <c r="H242" s="282" t="s">
        <v>28</v>
      </c>
      <c r="I242" s="282"/>
      <c r="J242" s="282" t="s">
        <v>55</v>
      </c>
      <c r="K242" s="282"/>
      <c r="L242" s="282"/>
      <c r="M242" s="282" t="s">
        <v>54</v>
      </c>
      <c r="N242" s="282"/>
      <c r="O242" s="282"/>
      <c r="P242" s="282" t="s">
        <v>56</v>
      </c>
      <c r="Q242" s="282"/>
      <c r="R242" s="282"/>
      <c r="S242" s="282"/>
    </row>
    <row r="243" spans="2:19" ht="12.75">
      <c r="B243" s="4">
        <v>1</v>
      </c>
      <c r="C243" s="282">
        <v>2</v>
      </c>
      <c r="D243" s="282"/>
      <c r="E243" s="282"/>
      <c r="F243" s="282"/>
      <c r="G243" s="282"/>
      <c r="H243" s="282">
        <v>3</v>
      </c>
      <c r="I243" s="282"/>
      <c r="J243" s="282">
        <v>4</v>
      </c>
      <c r="K243" s="282"/>
      <c r="L243" s="282"/>
      <c r="M243" s="282">
        <v>5</v>
      </c>
      <c r="N243" s="282"/>
      <c r="O243" s="282"/>
      <c r="P243" s="282">
        <v>6</v>
      </c>
      <c r="Q243" s="282"/>
      <c r="R243" s="282"/>
      <c r="S243" s="282"/>
    </row>
    <row r="244" spans="2:19" ht="12.75">
      <c r="B244" s="116">
        <v>1</v>
      </c>
      <c r="C244" s="322" t="s">
        <v>88</v>
      </c>
      <c r="D244" s="323"/>
      <c r="E244" s="323"/>
      <c r="F244" s="323"/>
      <c r="G244" s="324"/>
      <c r="H244" s="359" t="s">
        <v>85</v>
      </c>
      <c r="I244" s="359"/>
      <c r="J244" s="374"/>
      <c r="K244" s="374"/>
      <c r="L244" s="374"/>
      <c r="M244" s="273"/>
      <c r="N244" s="273"/>
      <c r="O244" s="273"/>
      <c r="P244" s="375">
        <v>6000</v>
      </c>
      <c r="Q244" s="375"/>
      <c r="R244" s="375"/>
      <c r="S244" s="375"/>
    </row>
    <row r="245" spans="2:19" ht="12.75">
      <c r="B245" s="116"/>
      <c r="C245" s="382" t="s">
        <v>204</v>
      </c>
      <c r="D245" s="383"/>
      <c r="E245" s="383"/>
      <c r="F245" s="383"/>
      <c r="G245" s="384"/>
      <c r="H245" s="359" t="s">
        <v>85</v>
      </c>
      <c r="I245" s="359"/>
      <c r="J245" s="374">
        <v>261.4</v>
      </c>
      <c r="K245" s="374"/>
      <c r="L245" s="374"/>
      <c r="M245" s="273">
        <v>12</v>
      </c>
      <c r="N245" s="273"/>
      <c r="O245" s="273"/>
      <c r="P245" s="377">
        <f>J245*M245</f>
        <v>3136.7999999999997</v>
      </c>
      <c r="Q245" s="377"/>
      <c r="R245" s="377"/>
      <c r="S245" s="377"/>
    </row>
    <row r="246" spans="2:19" ht="12.75">
      <c r="B246" s="116"/>
      <c r="C246" s="382" t="s">
        <v>205</v>
      </c>
      <c r="D246" s="383"/>
      <c r="E246" s="383"/>
      <c r="F246" s="383"/>
      <c r="G246" s="384"/>
      <c r="H246" s="359" t="s">
        <v>85</v>
      </c>
      <c r="I246" s="359"/>
      <c r="J246" s="374">
        <v>0.56</v>
      </c>
      <c r="K246" s="374"/>
      <c r="L246" s="374"/>
      <c r="M246" s="376">
        <f>P246/J246</f>
        <v>5112.857142857143</v>
      </c>
      <c r="N246" s="376"/>
      <c r="O246" s="376"/>
      <c r="P246" s="377">
        <f>P244-P245</f>
        <v>2863.2000000000003</v>
      </c>
      <c r="Q246" s="377"/>
      <c r="R246" s="377"/>
      <c r="S246" s="377"/>
    </row>
    <row r="247" spans="2:19" ht="12.75">
      <c r="B247" s="116">
        <v>2</v>
      </c>
      <c r="C247" s="322" t="s">
        <v>208</v>
      </c>
      <c r="D247" s="323"/>
      <c r="E247" s="323"/>
      <c r="F247" s="323"/>
      <c r="G247" s="324"/>
      <c r="H247" s="359" t="s">
        <v>85</v>
      </c>
      <c r="I247" s="359"/>
      <c r="J247" s="374">
        <f>P247/M247</f>
        <v>2852.5</v>
      </c>
      <c r="K247" s="374"/>
      <c r="L247" s="374"/>
      <c r="M247" s="273">
        <v>12</v>
      </c>
      <c r="N247" s="273"/>
      <c r="O247" s="273"/>
      <c r="P247" s="375">
        <v>34230</v>
      </c>
      <c r="Q247" s="375"/>
      <c r="R247" s="375"/>
      <c r="S247" s="375"/>
    </row>
    <row r="248" spans="2:19" ht="12.75">
      <c r="B248" s="137"/>
      <c r="C248" s="378" t="s">
        <v>57</v>
      </c>
      <c r="D248" s="379"/>
      <c r="E248" s="379"/>
      <c r="F248" s="379"/>
      <c r="G248" s="379"/>
      <c r="H248" s="379"/>
      <c r="I248" s="379"/>
      <c r="J248" s="379"/>
      <c r="K248" s="379"/>
      <c r="L248" s="379"/>
      <c r="M248" s="379"/>
      <c r="N248" s="379"/>
      <c r="O248" s="380"/>
      <c r="P248" s="381">
        <f>P244+P247</f>
        <v>40230</v>
      </c>
      <c r="Q248" s="381"/>
      <c r="R248" s="381"/>
      <c r="S248" s="381"/>
    </row>
    <row r="249" spans="2:19" ht="12.75">
      <c r="B249" s="67"/>
      <c r="C249" s="62"/>
      <c r="D249" s="62"/>
      <c r="E249" s="62"/>
      <c r="F249" s="62"/>
      <c r="G249" s="62"/>
      <c r="H249" s="62"/>
      <c r="I249" s="62"/>
      <c r="J249" s="62"/>
      <c r="K249" s="62"/>
      <c r="L249" s="62"/>
      <c r="M249" s="62"/>
      <c r="N249" s="62"/>
      <c r="O249" s="62"/>
      <c r="P249" s="62"/>
      <c r="Q249" s="62"/>
      <c r="R249" s="62"/>
      <c r="S249" s="62"/>
    </row>
    <row r="250" spans="2:19" ht="12.75">
      <c r="B250" s="311" t="s">
        <v>69</v>
      </c>
      <c r="C250" s="311"/>
      <c r="D250" s="311"/>
      <c r="E250" s="311"/>
      <c r="F250" s="311"/>
      <c r="G250" s="311"/>
      <c r="H250" s="311"/>
      <c r="I250" s="311"/>
      <c r="J250" s="311"/>
      <c r="K250" s="311"/>
      <c r="L250" s="311"/>
      <c r="M250" s="311"/>
      <c r="N250" s="311"/>
      <c r="O250" s="311"/>
      <c r="P250" s="311"/>
      <c r="Q250" s="311"/>
      <c r="R250" s="311"/>
      <c r="S250" s="311"/>
    </row>
    <row r="251" spans="2:19" ht="12.75">
      <c r="B251" s="67"/>
      <c r="C251" s="62"/>
      <c r="D251" s="62"/>
      <c r="E251" s="62"/>
      <c r="F251" s="62"/>
      <c r="G251" s="62"/>
      <c r="H251" s="62"/>
      <c r="I251" s="62"/>
      <c r="J251" s="62"/>
      <c r="K251" s="62"/>
      <c r="L251" s="62"/>
      <c r="M251" s="62"/>
      <c r="N251" s="62"/>
      <c r="O251" s="62"/>
      <c r="P251" s="62"/>
      <c r="Q251" s="62"/>
      <c r="R251" s="62"/>
      <c r="S251" s="62"/>
    </row>
    <row r="252" spans="2:19" ht="25.5">
      <c r="B252" s="4" t="s">
        <v>25</v>
      </c>
      <c r="C252" s="282" t="s">
        <v>26</v>
      </c>
      <c r="D252" s="282"/>
      <c r="E252" s="282"/>
      <c r="F252" s="282"/>
      <c r="G252" s="282"/>
      <c r="H252" s="282" t="s">
        <v>28</v>
      </c>
      <c r="I252" s="282"/>
      <c r="J252" s="282" t="s">
        <v>29</v>
      </c>
      <c r="K252" s="282"/>
      <c r="L252" s="282" t="s">
        <v>32</v>
      </c>
      <c r="M252" s="282"/>
      <c r="N252" s="282"/>
      <c r="O252" s="282" t="s">
        <v>33</v>
      </c>
      <c r="P252" s="282"/>
      <c r="Q252" s="282" t="s">
        <v>34</v>
      </c>
      <c r="R252" s="282"/>
      <c r="S252" s="282"/>
    </row>
    <row r="253" spans="2:19" ht="12.75">
      <c r="B253" s="4">
        <v>1</v>
      </c>
      <c r="C253" s="282">
        <v>2</v>
      </c>
      <c r="D253" s="282"/>
      <c r="E253" s="282"/>
      <c r="F253" s="282"/>
      <c r="G253" s="282"/>
      <c r="H253" s="282">
        <v>3</v>
      </c>
      <c r="I253" s="282"/>
      <c r="J253" s="282">
        <v>4</v>
      </c>
      <c r="K253" s="282"/>
      <c r="L253" s="282">
        <v>5</v>
      </c>
      <c r="M253" s="282"/>
      <c r="N253" s="282"/>
      <c r="O253" s="282">
        <v>6</v>
      </c>
      <c r="P253" s="282"/>
      <c r="Q253" s="282">
        <v>7</v>
      </c>
      <c r="R253" s="282"/>
      <c r="S253" s="282"/>
    </row>
    <row r="254" spans="2:19" ht="16.5" customHeight="1">
      <c r="B254" s="116">
        <v>1</v>
      </c>
      <c r="C254" s="322" t="s">
        <v>124</v>
      </c>
      <c r="D254" s="323"/>
      <c r="E254" s="323"/>
      <c r="F254" s="323"/>
      <c r="G254" s="324"/>
      <c r="H254" s="359" t="s">
        <v>117</v>
      </c>
      <c r="I254" s="359"/>
      <c r="J254" s="283" t="s">
        <v>99</v>
      </c>
      <c r="K254" s="283"/>
      <c r="L254" s="374">
        <v>91.11</v>
      </c>
      <c r="M254" s="374"/>
      <c r="N254" s="374"/>
      <c r="O254" s="376">
        <f>Q254/L254</f>
        <v>6866.425200307321</v>
      </c>
      <c r="P254" s="376"/>
      <c r="Q254" s="375">
        <v>625600</v>
      </c>
      <c r="R254" s="375"/>
      <c r="S254" s="375"/>
    </row>
    <row r="255" spans="2:19" ht="26.25" customHeight="1">
      <c r="B255" s="116">
        <v>2</v>
      </c>
      <c r="C255" s="322" t="s">
        <v>89</v>
      </c>
      <c r="D255" s="323"/>
      <c r="E255" s="323"/>
      <c r="F255" s="323"/>
      <c r="G255" s="324"/>
      <c r="H255" s="359" t="s">
        <v>118</v>
      </c>
      <c r="I255" s="359"/>
      <c r="J255" s="283" t="s">
        <v>35</v>
      </c>
      <c r="K255" s="283"/>
      <c r="L255" s="376">
        <v>42000</v>
      </c>
      <c r="M255" s="376"/>
      <c r="N255" s="376"/>
      <c r="O255" s="374">
        <f>Q255/L255</f>
        <v>8.915476190476191</v>
      </c>
      <c r="P255" s="374"/>
      <c r="Q255" s="375">
        <v>374450</v>
      </c>
      <c r="R255" s="375"/>
      <c r="S255" s="375"/>
    </row>
    <row r="256" spans="2:19" ht="16.5" customHeight="1">
      <c r="B256" s="116">
        <v>3</v>
      </c>
      <c r="C256" s="322" t="s">
        <v>199</v>
      </c>
      <c r="D256" s="323"/>
      <c r="E256" s="323"/>
      <c r="F256" s="323"/>
      <c r="G256" s="324"/>
      <c r="H256" s="359" t="s">
        <v>118</v>
      </c>
      <c r="I256" s="359"/>
      <c r="J256" s="283" t="s">
        <v>99</v>
      </c>
      <c r="K256" s="283"/>
      <c r="L256" s="374">
        <v>0.53</v>
      </c>
      <c r="M256" s="374"/>
      <c r="N256" s="374"/>
      <c r="O256" s="376">
        <f>4374*1.06</f>
        <v>4636.4400000000005</v>
      </c>
      <c r="P256" s="376"/>
      <c r="Q256" s="375">
        <v>24570</v>
      </c>
      <c r="R256" s="375"/>
      <c r="S256" s="375"/>
    </row>
    <row r="257" spans="2:19" ht="12.75">
      <c r="B257" s="129"/>
      <c r="C257" s="338" t="s">
        <v>57</v>
      </c>
      <c r="D257" s="339"/>
      <c r="E257" s="339"/>
      <c r="F257" s="339"/>
      <c r="G257" s="339"/>
      <c r="H257" s="339"/>
      <c r="I257" s="339"/>
      <c r="J257" s="339"/>
      <c r="K257" s="339"/>
      <c r="L257" s="339"/>
      <c r="M257" s="339"/>
      <c r="N257" s="339"/>
      <c r="O257" s="339"/>
      <c r="P257" s="346"/>
      <c r="Q257" s="381">
        <f>SUM(Q254:S256)</f>
        <v>1024620</v>
      </c>
      <c r="R257" s="381"/>
      <c r="S257" s="381"/>
    </row>
    <row r="258" spans="2:19" ht="12.75">
      <c r="B258" s="67"/>
      <c r="C258" s="62"/>
      <c r="D258" s="62"/>
      <c r="E258" s="62"/>
      <c r="F258" s="62"/>
      <c r="G258" s="62"/>
      <c r="H258" s="62"/>
      <c r="I258" s="62"/>
      <c r="J258" s="62"/>
      <c r="K258" s="62"/>
      <c r="L258" s="62"/>
      <c r="M258" s="62"/>
      <c r="N258" s="62"/>
      <c r="O258" s="62"/>
      <c r="P258" s="62"/>
      <c r="Q258" s="62"/>
      <c r="R258" s="62"/>
      <c r="S258" s="62"/>
    </row>
    <row r="259" spans="2:19" ht="12.75">
      <c r="B259" s="311" t="s">
        <v>74</v>
      </c>
      <c r="C259" s="311"/>
      <c r="D259" s="311"/>
      <c r="E259" s="311"/>
      <c r="F259" s="311"/>
      <c r="G259" s="311"/>
      <c r="H259" s="311"/>
      <c r="I259" s="311"/>
      <c r="J259" s="311"/>
      <c r="K259" s="311"/>
      <c r="L259" s="311"/>
      <c r="M259" s="311"/>
      <c r="N259" s="311"/>
      <c r="O259" s="311"/>
      <c r="P259" s="311"/>
      <c r="Q259" s="311"/>
      <c r="R259" s="311"/>
      <c r="S259" s="311"/>
    </row>
    <row r="260" spans="2:19" ht="12.75">
      <c r="B260" s="67"/>
      <c r="C260" s="62"/>
      <c r="D260" s="62"/>
      <c r="E260" s="62"/>
      <c r="F260" s="62"/>
      <c r="G260" s="62"/>
      <c r="H260" s="62"/>
      <c r="I260" s="62"/>
      <c r="J260" s="62"/>
      <c r="K260" s="62"/>
      <c r="L260" s="62"/>
      <c r="M260" s="62"/>
      <c r="N260" s="62"/>
      <c r="O260" s="62"/>
      <c r="P260" s="62"/>
      <c r="Q260" s="62"/>
      <c r="R260" s="62"/>
      <c r="S260" s="62"/>
    </row>
    <row r="261" spans="2:19" ht="25.5">
      <c r="B261" s="4" t="s">
        <v>25</v>
      </c>
      <c r="C261" s="282" t="s">
        <v>26</v>
      </c>
      <c r="D261" s="282"/>
      <c r="E261" s="282"/>
      <c r="F261" s="282"/>
      <c r="G261" s="282"/>
      <c r="H261" s="282" t="s">
        <v>28</v>
      </c>
      <c r="I261" s="282"/>
      <c r="J261" s="282" t="s">
        <v>55</v>
      </c>
      <c r="K261" s="282"/>
      <c r="L261" s="282"/>
      <c r="M261" s="282" t="s">
        <v>54</v>
      </c>
      <c r="N261" s="282"/>
      <c r="O261" s="282"/>
      <c r="P261" s="282" t="s">
        <v>56</v>
      </c>
      <c r="Q261" s="282"/>
      <c r="R261" s="282"/>
      <c r="S261" s="282"/>
    </row>
    <row r="262" spans="2:19" ht="12.75">
      <c r="B262" s="4">
        <v>1</v>
      </c>
      <c r="C262" s="282">
        <v>2</v>
      </c>
      <c r="D262" s="282"/>
      <c r="E262" s="282"/>
      <c r="F262" s="282"/>
      <c r="G262" s="282"/>
      <c r="H262" s="282">
        <v>3</v>
      </c>
      <c r="I262" s="282"/>
      <c r="J262" s="282">
        <v>4</v>
      </c>
      <c r="K262" s="282"/>
      <c r="L262" s="282"/>
      <c r="M262" s="282">
        <v>5</v>
      </c>
      <c r="N262" s="282"/>
      <c r="O262" s="282"/>
      <c r="P262" s="308">
        <v>6</v>
      </c>
      <c r="Q262" s="309"/>
      <c r="R262" s="309"/>
      <c r="S262" s="310"/>
    </row>
    <row r="263" spans="2:19" ht="26.25" customHeight="1">
      <c r="B263" s="4">
        <v>1</v>
      </c>
      <c r="C263" s="281" t="s">
        <v>194</v>
      </c>
      <c r="D263" s="281"/>
      <c r="E263" s="281"/>
      <c r="F263" s="281"/>
      <c r="G263" s="281"/>
      <c r="H263" s="359" t="s">
        <v>119</v>
      </c>
      <c r="I263" s="359"/>
      <c r="J263" s="361">
        <f>P263/M263</f>
        <v>2090</v>
      </c>
      <c r="K263" s="361"/>
      <c r="L263" s="361"/>
      <c r="M263" s="360">
        <v>6</v>
      </c>
      <c r="N263" s="360"/>
      <c r="O263" s="360"/>
      <c r="P263" s="313">
        <v>12540</v>
      </c>
      <c r="Q263" s="314"/>
      <c r="R263" s="314"/>
      <c r="S263" s="315"/>
    </row>
    <row r="264" spans="2:19" ht="27.75" customHeight="1">
      <c r="B264" s="4">
        <v>2</v>
      </c>
      <c r="C264" s="281" t="s">
        <v>195</v>
      </c>
      <c r="D264" s="281"/>
      <c r="E264" s="281"/>
      <c r="F264" s="281"/>
      <c r="G264" s="281"/>
      <c r="H264" s="359" t="s">
        <v>119</v>
      </c>
      <c r="I264" s="359"/>
      <c r="J264" s="361">
        <f>P264/M264</f>
        <v>6257.142857142857</v>
      </c>
      <c r="K264" s="361"/>
      <c r="L264" s="361"/>
      <c r="M264" s="385">
        <v>3.5</v>
      </c>
      <c r="N264" s="385"/>
      <c r="O264" s="385"/>
      <c r="P264" s="313">
        <v>21900</v>
      </c>
      <c r="Q264" s="314"/>
      <c r="R264" s="314"/>
      <c r="S264" s="315"/>
    </row>
    <row r="265" spans="2:19" ht="24.75" customHeight="1">
      <c r="B265" s="4">
        <v>3</v>
      </c>
      <c r="C265" s="281" t="s">
        <v>196</v>
      </c>
      <c r="D265" s="281"/>
      <c r="E265" s="281"/>
      <c r="F265" s="281"/>
      <c r="G265" s="281"/>
      <c r="H265" s="359" t="s">
        <v>119</v>
      </c>
      <c r="I265" s="359"/>
      <c r="J265" s="361">
        <f>P265/M265</f>
        <v>880</v>
      </c>
      <c r="K265" s="361"/>
      <c r="L265" s="361"/>
      <c r="M265" s="385">
        <v>8.5</v>
      </c>
      <c r="N265" s="385"/>
      <c r="O265" s="385"/>
      <c r="P265" s="313">
        <v>7480</v>
      </c>
      <c r="Q265" s="314"/>
      <c r="R265" s="314"/>
      <c r="S265" s="315"/>
    </row>
    <row r="266" spans="2:19" ht="12.75">
      <c r="B266" s="4"/>
      <c r="C266" s="337" t="s">
        <v>57</v>
      </c>
      <c r="D266" s="337"/>
      <c r="E266" s="337"/>
      <c r="F266" s="337"/>
      <c r="G266" s="337"/>
      <c r="H266" s="337"/>
      <c r="I266" s="337"/>
      <c r="J266" s="337"/>
      <c r="K266" s="337"/>
      <c r="L266" s="337"/>
      <c r="M266" s="337"/>
      <c r="N266" s="337"/>
      <c r="O266" s="337"/>
      <c r="P266" s="386">
        <f>SUM(P263:S265)</f>
        <v>41920</v>
      </c>
      <c r="Q266" s="386"/>
      <c r="R266" s="386"/>
      <c r="S266" s="386"/>
    </row>
    <row r="267" spans="2:19" ht="12.75">
      <c r="B267" s="169"/>
      <c r="C267" s="6"/>
      <c r="D267" s="6"/>
      <c r="E267" s="6"/>
      <c r="F267" s="6"/>
      <c r="G267" s="6"/>
      <c r="H267" s="6"/>
      <c r="I267" s="6"/>
      <c r="J267" s="6"/>
      <c r="K267" s="6"/>
      <c r="L267" s="152"/>
      <c r="M267" s="152"/>
      <c r="N267" s="152"/>
      <c r="O267" s="169"/>
      <c r="P267" s="169"/>
      <c r="Q267" s="169"/>
      <c r="R267" s="169"/>
      <c r="S267" s="169"/>
    </row>
    <row r="268" spans="2:19" ht="12.75">
      <c r="B268" s="311" t="s">
        <v>71</v>
      </c>
      <c r="C268" s="311"/>
      <c r="D268" s="311"/>
      <c r="E268" s="311"/>
      <c r="F268" s="311"/>
      <c r="G268" s="311"/>
      <c r="H268" s="311"/>
      <c r="I268" s="311"/>
      <c r="J268" s="311"/>
      <c r="K268" s="311"/>
      <c r="L268" s="311"/>
      <c r="M268" s="311"/>
      <c r="N268" s="311"/>
      <c r="O268" s="311"/>
      <c r="P268" s="311"/>
      <c r="Q268" s="311"/>
      <c r="R268" s="311"/>
      <c r="S268" s="311"/>
    </row>
    <row r="269" spans="2:19" ht="12.75">
      <c r="B269" s="243"/>
      <c r="C269" s="243"/>
      <c r="D269" s="243"/>
      <c r="E269" s="243"/>
      <c r="F269" s="243"/>
      <c r="G269" s="243"/>
      <c r="H269" s="243"/>
      <c r="I269" s="243"/>
      <c r="J269" s="243"/>
      <c r="K269" s="243"/>
      <c r="L269" s="243"/>
      <c r="M269" s="243"/>
      <c r="N269" s="243"/>
      <c r="O269" s="243"/>
      <c r="P269" s="243"/>
      <c r="Q269" s="243"/>
      <c r="R269" s="243"/>
      <c r="S269" s="243"/>
    </row>
    <row r="270" spans="2:19" ht="25.5">
      <c r="B270" s="4" t="s">
        <v>25</v>
      </c>
      <c r="C270" s="282" t="s">
        <v>26</v>
      </c>
      <c r="D270" s="282"/>
      <c r="E270" s="282"/>
      <c r="F270" s="282"/>
      <c r="G270" s="282"/>
      <c r="H270" s="282" t="s">
        <v>28</v>
      </c>
      <c r="I270" s="282"/>
      <c r="J270" s="282" t="s">
        <v>55</v>
      </c>
      <c r="K270" s="282"/>
      <c r="L270" s="282"/>
      <c r="M270" s="282" t="s">
        <v>54</v>
      </c>
      <c r="N270" s="282"/>
      <c r="O270" s="282"/>
      <c r="P270" s="282" t="s">
        <v>56</v>
      </c>
      <c r="Q270" s="282"/>
      <c r="R270" s="282"/>
      <c r="S270" s="282"/>
    </row>
    <row r="271" spans="2:19" ht="12.75">
      <c r="B271" s="4">
        <v>1</v>
      </c>
      <c r="C271" s="282">
        <v>2</v>
      </c>
      <c r="D271" s="282"/>
      <c r="E271" s="282"/>
      <c r="F271" s="282"/>
      <c r="G271" s="282"/>
      <c r="H271" s="282">
        <v>3</v>
      </c>
      <c r="I271" s="282"/>
      <c r="J271" s="333" t="s">
        <v>90</v>
      </c>
      <c r="K271" s="333"/>
      <c r="L271" s="333"/>
      <c r="M271" s="333" t="s">
        <v>91</v>
      </c>
      <c r="N271" s="333"/>
      <c r="O271" s="333"/>
      <c r="P271" s="308">
        <v>6</v>
      </c>
      <c r="Q271" s="309"/>
      <c r="R271" s="309"/>
      <c r="S271" s="310"/>
    </row>
    <row r="272" spans="2:19" ht="12.75">
      <c r="B272" s="4">
        <v>1</v>
      </c>
      <c r="C272" s="387" t="s">
        <v>92</v>
      </c>
      <c r="D272" s="388"/>
      <c r="E272" s="388"/>
      <c r="F272" s="388"/>
      <c r="G272" s="389"/>
      <c r="H272" s="283">
        <v>30</v>
      </c>
      <c r="I272" s="283"/>
      <c r="J272" s="360">
        <f>P272/M272</f>
        <v>6148</v>
      </c>
      <c r="K272" s="360"/>
      <c r="L272" s="360"/>
      <c r="M272" s="359" t="s">
        <v>209</v>
      </c>
      <c r="N272" s="359"/>
      <c r="O272" s="359"/>
      <c r="P272" s="313">
        <v>6148</v>
      </c>
      <c r="Q272" s="314"/>
      <c r="R272" s="314"/>
      <c r="S272" s="315"/>
    </row>
    <row r="273" spans="2:19" ht="12.75">
      <c r="B273" s="4">
        <v>2</v>
      </c>
      <c r="C273" s="322" t="s">
        <v>93</v>
      </c>
      <c r="D273" s="323"/>
      <c r="E273" s="323"/>
      <c r="F273" s="323"/>
      <c r="G273" s="324"/>
      <c r="H273" s="283">
        <v>30</v>
      </c>
      <c r="I273" s="283"/>
      <c r="J273" s="360">
        <f>P273/M273</f>
        <v>2332</v>
      </c>
      <c r="K273" s="360"/>
      <c r="L273" s="360"/>
      <c r="M273" s="359" t="s">
        <v>210</v>
      </c>
      <c r="N273" s="359"/>
      <c r="O273" s="359"/>
      <c r="P273" s="313">
        <v>19822</v>
      </c>
      <c r="Q273" s="314"/>
      <c r="R273" s="314"/>
      <c r="S273" s="315"/>
    </row>
    <row r="274" spans="2:19" ht="12.75">
      <c r="B274" s="4">
        <v>3</v>
      </c>
      <c r="C274" s="322" t="s">
        <v>197</v>
      </c>
      <c r="D274" s="323"/>
      <c r="E274" s="323"/>
      <c r="F274" s="323"/>
      <c r="G274" s="324"/>
      <c r="H274" s="283">
        <v>30</v>
      </c>
      <c r="I274" s="283"/>
      <c r="J274" s="361">
        <v>2531</v>
      </c>
      <c r="K274" s="361"/>
      <c r="L274" s="361"/>
      <c r="M274" s="359" t="s">
        <v>209</v>
      </c>
      <c r="N274" s="359"/>
      <c r="O274" s="359"/>
      <c r="P274" s="313"/>
      <c r="Q274" s="314"/>
      <c r="R274" s="314"/>
      <c r="S274" s="315"/>
    </row>
    <row r="275" spans="2:19" ht="12.75">
      <c r="B275" s="4"/>
      <c r="C275" s="390" t="s">
        <v>57</v>
      </c>
      <c r="D275" s="390"/>
      <c r="E275" s="390"/>
      <c r="F275" s="390"/>
      <c r="G275" s="390"/>
      <c r="H275" s="390"/>
      <c r="I275" s="390"/>
      <c r="J275" s="390"/>
      <c r="K275" s="390"/>
      <c r="L275" s="390"/>
      <c r="M275" s="390"/>
      <c r="N275" s="390"/>
      <c r="O275" s="390"/>
      <c r="P275" s="319">
        <f>P272+P273+P274</f>
        <v>25970</v>
      </c>
      <c r="Q275" s="320"/>
      <c r="R275" s="320"/>
      <c r="S275" s="321"/>
    </row>
    <row r="276" spans="2:19" ht="12.75">
      <c r="B276" s="67"/>
      <c r="C276" s="62"/>
      <c r="D276" s="62"/>
      <c r="E276" s="62"/>
      <c r="F276" s="62"/>
      <c r="G276" s="62"/>
      <c r="H276" s="62"/>
      <c r="I276" s="62"/>
      <c r="J276" s="62"/>
      <c r="K276" s="62"/>
      <c r="L276" s="62"/>
      <c r="M276" s="62"/>
      <c r="N276" s="62"/>
      <c r="O276" s="62"/>
      <c r="P276" s="62"/>
      <c r="Q276" s="62"/>
      <c r="R276" s="62"/>
      <c r="S276" s="62"/>
    </row>
    <row r="277" spans="2:19" ht="12.75">
      <c r="B277" s="311" t="s">
        <v>70</v>
      </c>
      <c r="C277" s="311"/>
      <c r="D277" s="311"/>
      <c r="E277" s="311"/>
      <c r="F277" s="311"/>
      <c r="G277" s="311"/>
      <c r="H277" s="311"/>
      <c r="I277" s="311"/>
      <c r="J277" s="311"/>
      <c r="K277" s="311"/>
      <c r="L277" s="311"/>
      <c r="M277" s="311"/>
      <c r="N277" s="311"/>
      <c r="O277" s="311"/>
      <c r="P277" s="311"/>
      <c r="Q277" s="311"/>
      <c r="R277" s="311"/>
      <c r="S277" s="311"/>
    </row>
    <row r="278" spans="2:19" ht="12.75">
      <c r="B278" s="67"/>
      <c r="C278" s="62"/>
      <c r="D278" s="62"/>
      <c r="E278" s="62"/>
      <c r="F278" s="62"/>
      <c r="G278" s="62"/>
      <c r="H278" s="62"/>
      <c r="I278" s="62"/>
      <c r="J278" s="62"/>
      <c r="K278" s="62"/>
      <c r="L278" s="62"/>
      <c r="M278" s="62"/>
      <c r="N278" s="62"/>
      <c r="O278" s="62"/>
      <c r="P278" s="62"/>
      <c r="Q278" s="62" t="s">
        <v>30</v>
      </c>
      <c r="R278" s="62"/>
      <c r="S278" s="62"/>
    </row>
    <row r="279" spans="2:19" ht="25.5">
      <c r="B279" s="4" t="s">
        <v>25</v>
      </c>
      <c r="C279" s="282" t="s">
        <v>26</v>
      </c>
      <c r="D279" s="282"/>
      <c r="E279" s="282"/>
      <c r="F279" s="282"/>
      <c r="G279" s="282"/>
      <c r="H279" s="282"/>
      <c r="I279" s="282"/>
      <c r="J279" s="282" t="s">
        <v>28</v>
      </c>
      <c r="K279" s="282"/>
      <c r="L279" s="308" t="s">
        <v>125</v>
      </c>
      <c r="M279" s="309"/>
      <c r="N279" s="309"/>
      <c r="O279" s="309"/>
      <c r="P279" s="309"/>
      <c r="Q279" s="309"/>
      <c r="R279" s="309"/>
      <c r="S279" s="310"/>
    </row>
    <row r="280" spans="2:19" ht="12.75">
      <c r="B280" s="4">
        <v>1</v>
      </c>
      <c r="C280" s="282">
        <v>2</v>
      </c>
      <c r="D280" s="282"/>
      <c r="E280" s="282"/>
      <c r="F280" s="282"/>
      <c r="G280" s="282"/>
      <c r="H280" s="282"/>
      <c r="I280" s="282"/>
      <c r="J280" s="282">
        <v>3</v>
      </c>
      <c r="K280" s="282"/>
      <c r="L280" s="308">
        <v>4</v>
      </c>
      <c r="M280" s="309"/>
      <c r="N280" s="309"/>
      <c r="O280" s="309"/>
      <c r="P280" s="309"/>
      <c r="Q280" s="309"/>
      <c r="R280" s="309"/>
      <c r="S280" s="310"/>
    </row>
    <row r="281" spans="2:19" ht="12.75">
      <c r="B281" s="4">
        <v>1</v>
      </c>
      <c r="C281" s="322" t="s">
        <v>38</v>
      </c>
      <c r="D281" s="323"/>
      <c r="E281" s="323"/>
      <c r="F281" s="323"/>
      <c r="G281" s="323"/>
      <c r="H281" s="323"/>
      <c r="I281" s="324"/>
      <c r="J281" s="333" t="s">
        <v>180</v>
      </c>
      <c r="K281" s="333"/>
      <c r="L281" s="334">
        <v>58700</v>
      </c>
      <c r="M281" s="335"/>
      <c r="N281" s="335"/>
      <c r="O281" s="335"/>
      <c r="P281" s="335"/>
      <c r="Q281" s="335"/>
      <c r="R281" s="335"/>
      <c r="S281" s="336"/>
    </row>
    <row r="282" spans="2:19" ht="12.75">
      <c r="B282" s="4">
        <v>2</v>
      </c>
      <c r="C282" s="322" t="s">
        <v>94</v>
      </c>
      <c r="D282" s="323"/>
      <c r="E282" s="323"/>
      <c r="F282" s="323"/>
      <c r="G282" s="323"/>
      <c r="H282" s="323"/>
      <c r="I282" s="324"/>
      <c r="J282" s="333" t="s">
        <v>180</v>
      </c>
      <c r="K282" s="333"/>
      <c r="L282" s="334">
        <v>500</v>
      </c>
      <c r="M282" s="335"/>
      <c r="N282" s="335"/>
      <c r="O282" s="335"/>
      <c r="P282" s="335"/>
      <c r="Q282" s="335"/>
      <c r="R282" s="335"/>
      <c r="S282" s="336"/>
    </row>
    <row r="283" spans="2:19" ht="12.75">
      <c r="B283" s="4"/>
      <c r="C283" s="338" t="s">
        <v>57</v>
      </c>
      <c r="D283" s="339"/>
      <c r="E283" s="339"/>
      <c r="F283" s="339"/>
      <c r="G283" s="339"/>
      <c r="H283" s="339"/>
      <c r="I283" s="339"/>
      <c r="J283" s="339"/>
      <c r="K283" s="339"/>
      <c r="L283" s="391">
        <f>L281+L282</f>
        <v>59200</v>
      </c>
      <c r="M283" s="391"/>
      <c r="N283" s="391"/>
      <c r="O283" s="391"/>
      <c r="P283" s="391"/>
      <c r="Q283" s="391"/>
      <c r="R283" s="391"/>
      <c r="S283" s="392"/>
    </row>
    <row r="284" spans="2:19" ht="12.75">
      <c r="B284" s="67"/>
      <c r="C284" s="62"/>
      <c r="D284" s="62"/>
      <c r="E284" s="62"/>
      <c r="F284" s="62"/>
      <c r="G284" s="62"/>
      <c r="H284" s="62"/>
      <c r="I284" s="62"/>
      <c r="J284" s="62"/>
      <c r="K284" s="62"/>
      <c r="L284" s="62"/>
      <c r="M284" s="62"/>
      <c r="N284" s="62"/>
      <c r="O284" s="62"/>
      <c r="P284" s="62"/>
      <c r="Q284" s="62"/>
      <c r="R284" s="62"/>
      <c r="S284" s="62"/>
    </row>
    <row r="285" spans="2:19" ht="12.75">
      <c r="B285" s="67"/>
      <c r="C285" s="62"/>
      <c r="D285" s="62"/>
      <c r="E285" s="62"/>
      <c r="F285" s="62"/>
      <c r="G285" s="62"/>
      <c r="H285" s="62"/>
      <c r="I285" s="62"/>
      <c r="J285" s="62"/>
      <c r="K285" s="62"/>
      <c r="L285" s="62"/>
      <c r="M285" s="62"/>
      <c r="N285" s="62"/>
      <c r="O285" s="62"/>
      <c r="P285" s="62"/>
      <c r="Q285" s="62" t="s">
        <v>36</v>
      </c>
      <c r="R285" s="62"/>
      <c r="S285" s="62"/>
    </row>
    <row r="286" spans="2:19" ht="25.5">
      <c r="B286" s="4" t="s">
        <v>25</v>
      </c>
      <c r="C286" s="282" t="s">
        <v>26</v>
      </c>
      <c r="D286" s="282"/>
      <c r="E286" s="282"/>
      <c r="F286" s="282"/>
      <c r="G286" s="282"/>
      <c r="H286" s="282"/>
      <c r="I286" s="282"/>
      <c r="J286" s="282"/>
      <c r="K286" s="282" t="s">
        <v>28</v>
      </c>
      <c r="L286" s="282"/>
      <c r="M286" s="282"/>
      <c r="N286" s="282" t="s">
        <v>27</v>
      </c>
      <c r="O286" s="282"/>
      <c r="P286" s="282"/>
      <c r="Q286" s="282"/>
      <c r="R286" s="282"/>
      <c r="S286" s="282"/>
    </row>
    <row r="287" spans="2:19" ht="12.75">
      <c r="B287" s="4">
        <v>1</v>
      </c>
      <c r="C287" s="282">
        <v>2</v>
      </c>
      <c r="D287" s="282"/>
      <c r="E287" s="282"/>
      <c r="F287" s="282"/>
      <c r="G287" s="282"/>
      <c r="H287" s="282"/>
      <c r="I287" s="282"/>
      <c r="J287" s="282"/>
      <c r="K287" s="282">
        <v>3</v>
      </c>
      <c r="L287" s="282"/>
      <c r="M287" s="282"/>
      <c r="N287" s="282">
        <v>4</v>
      </c>
      <c r="O287" s="282"/>
      <c r="P287" s="282"/>
      <c r="Q287" s="282"/>
      <c r="R287" s="282"/>
      <c r="S287" s="282"/>
    </row>
    <row r="288" spans="2:19" ht="12.75">
      <c r="B288" s="97">
        <v>1</v>
      </c>
      <c r="C288" s="393" t="s">
        <v>95</v>
      </c>
      <c r="D288" s="394"/>
      <c r="E288" s="394"/>
      <c r="F288" s="394"/>
      <c r="G288" s="394"/>
      <c r="H288" s="394"/>
      <c r="I288" s="394"/>
      <c r="J288" s="395"/>
      <c r="K288" s="396" t="s">
        <v>181</v>
      </c>
      <c r="L288" s="396"/>
      <c r="M288" s="396"/>
      <c r="N288" s="397">
        <v>2200</v>
      </c>
      <c r="O288" s="397"/>
      <c r="P288" s="397"/>
      <c r="Q288" s="397"/>
      <c r="R288" s="397"/>
      <c r="S288" s="397"/>
    </row>
    <row r="289" spans="2:19" ht="12.75">
      <c r="B289" s="4">
        <v>2</v>
      </c>
      <c r="C289" s="322" t="s">
        <v>126</v>
      </c>
      <c r="D289" s="323"/>
      <c r="E289" s="323"/>
      <c r="F289" s="323"/>
      <c r="G289" s="323"/>
      <c r="H289" s="323"/>
      <c r="I289" s="323"/>
      <c r="J289" s="324"/>
      <c r="K289" s="325" t="s">
        <v>182</v>
      </c>
      <c r="L289" s="398"/>
      <c r="M289" s="326"/>
      <c r="N289" s="399">
        <v>2000</v>
      </c>
      <c r="O289" s="400"/>
      <c r="P289" s="400"/>
      <c r="Q289" s="400"/>
      <c r="R289" s="400"/>
      <c r="S289" s="401"/>
    </row>
    <row r="290" spans="2:19" ht="12.75">
      <c r="B290" s="4"/>
      <c r="C290" s="337" t="s">
        <v>57</v>
      </c>
      <c r="D290" s="337"/>
      <c r="E290" s="337"/>
      <c r="F290" s="337"/>
      <c r="G290" s="337"/>
      <c r="H290" s="337"/>
      <c r="I290" s="337"/>
      <c r="J290" s="337"/>
      <c r="K290" s="333"/>
      <c r="L290" s="333"/>
      <c r="M290" s="333"/>
      <c r="N290" s="386">
        <f>N288+N289</f>
        <v>4200</v>
      </c>
      <c r="O290" s="386"/>
      <c r="P290" s="386"/>
      <c r="Q290" s="386"/>
      <c r="R290" s="386"/>
      <c r="S290" s="386"/>
    </row>
    <row r="291" spans="2:19" ht="12.75">
      <c r="B291" s="169"/>
      <c r="C291" s="169"/>
      <c r="D291" s="169"/>
      <c r="E291" s="169"/>
      <c r="F291" s="169"/>
      <c r="G291" s="169"/>
      <c r="H291" s="169"/>
      <c r="I291" s="169"/>
      <c r="J291" s="169"/>
      <c r="K291" s="169"/>
      <c r="L291" s="169"/>
      <c r="M291" s="169"/>
      <c r="N291" s="169"/>
      <c r="O291" s="169"/>
      <c r="P291" s="170"/>
      <c r="Q291" s="171"/>
      <c r="R291" s="62"/>
      <c r="S291" s="62"/>
    </row>
    <row r="292" spans="2:19" ht="12.75">
      <c r="B292" s="67"/>
      <c r="C292" s="172"/>
      <c r="D292" s="172"/>
      <c r="E292" s="172"/>
      <c r="F292" s="172"/>
      <c r="G292" s="172"/>
      <c r="H292" s="172"/>
      <c r="I292" s="172"/>
      <c r="J292" s="172"/>
      <c r="K292" s="172"/>
      <c r="L292" s="62"/>
      <c r="M292" s="62"/>
      <c r="N292" s="62"/>
      <c r="O292" s="62"/>
      <c r="P292" s="62"/>
      <c r="Q292" s="62"/>
      <c r="R292" s="62"/>
      <c r="S292" s="62"/>
    </row>
    <row r="293" spans="2:19" ht="12.75">
      <c r="B293" s="311" t="s">
        <v>72</v>
      </c>
      <c r="C293" s="311"/>
      <c r="D293" s="311"/>
      <c r="E293" s="311"/>
      <c r="F293" s="311"/>
      <c r="G293" s="311"/>
      <c r="H293" s="311"/>
      <c r="I293" s="311"/>
      <c r="J293" s="311"/>
      <c r="K293" s="311"/>
      <c r="L293" s="311"/>
      <c r="M293" s="311"/>
      <c r="N293" s="311"/>
      <c r="O293" s="311"/>
      <c r="P293" s="311"/>
      <c r="Q293" s="311"/>
      <c r="R293" s="311"/>
      <c r="S293" s="311"/>
    </row>
    <row r="294" spans="2:19" ht="12.75">
      <c r="B294" s="243"/>
      <c r="C294" s="243"/>
      <c r="D294" s="243"/>
      <c r="E294" s="243"/>
      <c r="F294" s="243"/>
      <c r="G294" s="243"/>
      <c r="H294" s="243"/>
      <c r="I294" s="243"/>
      <c r="J294" s="243"/>
      <c r="K294" s="243"/>
      <c r="L294" s="243"/>
      <c r="M294" s="243"/>
      <c r="N294" s="243"/>
      <c r="O294" s="243"/>
      <c r="P294" s="243"/>
      <c r="Q294" s="243"/>
      <c r="R294" s="62" t="s">
        <v>30</v>
      </c>
      <c r="S294" s="243"/>
    </row>
    <row r="295" spans="2:19" ht="25.5" customHeight="1">
      <c r="B295" s="4" t="s">
        <v>25</v>
      </c>
      <c r="C295" s="282" t="s">
        <v>26</v>
      </c>
      <c r="D295" s="282"/>
      <c r="E295" s="282"/>
      <c r="F295" s="282"/>
      <c r="G295" s="282"/>
      <c r="H295" s="282"/>
      <c r="I295" s="282" t="s">
        <v>28</v>
      </c>
      <c r="J295" s="282"/>
      <c r="K295" s="282" t="s">
        <v>211</v>
      </c>
      <c r="L295" s="282"/>
      <c r="M295" s="282"/>
      <c r="N295" s="282" t="s">
        <v>212</v>
      </c>
      <c r="O295" s="282"/>
      <c r="P295" s="282"/>
      <c r="Q295" s="308" t="s">
        <v>37</v>
      </c>
      <c r="R295" s="309"/>
      <c r="S295" s="310"/>
    </row>
    <row r="296" spans="2:19" ht="12.75">
      <c r="B296" s="4">
        <v>1</v>
      </c>
      <c r="C296" s="282">
        <v>2</v>
      </c>
      <c r="D296" s="282"/>
      <c r="E296" s="282"/>
      <c r="F296" s="282"/>
      <c r="G296" s="282"/>
      <c r="H296" s="282"/>
      <c r="I296" s="282">
        <v>3</v>
      </c>
      <c r="J296" s="282"/>
      <c r="K296" s="282">
        <v>4</v>
      </c>
      <c r="L296" s="282"/>
      <c r="M296" s="282"/>
      <c r="N296" s="282">
        <v>5</v>
      </c>
      <c r="O296" s="282"/>
      <c r="P296" s="282"/>
      <c r="Q296" s="308">
        <v>6</v>
      </c>
      <c r="R296" s="309"/>
      <c r="S296" s="310"/>
    </row>
    <row r="297" spans="2:19" ht="12.75" customHeight="1">
      <c r="B297" s="97">
        <v>1</v>
      </c>
      <c r="C297" s="402" t="s">
        <v>138</v>
      </c>
      <c r="D297" s="403"/>
      <c r="E297" s="403"/>
      <c r="F297" s="403"/>
      <c r="G297" s="403"/>
      <c r="H297" s="404"/>
      <c r="I297" s="402">
        <v>33</v>
      </c>
      <c r="J297" s="404"/>
      <c r="K297" s="396"/>
      <c r="L297" s="396"/>
      <c r="M297" s="396"/>
      <c r="N297" s="375"/>
      <c r="O297" s="375"/>
      <c r="P297" s="375"/>
      <c r="Q297" s="313"/>
      <c r="R297" s="314"/>
      <c r="S297" s="315"/>
    </row>
    <row r="298" spans="2:19" ht="12.75" customHeight="1">
      <c r="B298" s="97"/>
      <c r="C298" s="405" t="s">
        <v>213</v>
      </c>
      <c r="D298" s="411"/>
      <c r="E298" s="411"/>
      <c r="F298" s="411"/>
      <c r="G298" s="411"/>
      <c r="H298" s="412"/>
      <c r="I298" s="402">
        <v>33</v>
      </c>
      <c r="J298" s="404"/>
      <c r="K298" s="396" t="s">
        <v>231</v>
      </c>
      <c r="L298" s="396"/>
      <c r="M298" s="396"/>
      <c r="N298" s="377">
        <v>150</v>
      </c>
      <c r="O298" s="377"/>
      <c r="P298" s="377"/>
      <c r="Q298" s="313">
        <f>K298*N298</f>
        <v>10800</v>
      </c>
      <c r="R298" s="314"/>
      <c r="S298" s="315"/>
    </row>
    <row r="299" spans="2:19" ht="12.75" customHeight="1">
      <c r="B299" s="97"/>
      <c r="C299" s="405" t="s">
        <v>217</v>
      </c>
      <c r="D299" s="406"/>
      <c r="E299" s="406"/>
      <c r="F299" s="406"/>
      <c r="G299" s="406"/>
      <c r="H299" s="407"/>
      <c r="I299" s="402">
        <v>33</v>
      </c>
      <c r="J299" s="408"/>
      <c r="K299" s="409" t="s">
        <v>232</v>
      </c>
      <c r="L299" s="410"/>
      <c r="M299" s="408"/>
      <c r="N299" s="362">
        <v>51</v>
      </c>
      <c r="O299" s="410"/>
      <c r="P299" s="408"/>
      <c r="Q299" s="313">
        <f aca="true" t="shared" si="0" ref="Q299:Q305">K299*N299</f>
        <v>1020</v>
      </c>
      <c r="R299" s="314"/>
      <c r="S299" s="315"/>
    </row>
    <row r="300" spans="2:19" ht="12.75" customHeight="1">
      <c r="B300" s="97"/>
      <c r="C300" s="405" t="s">
        <v>223</v>
      </c>
      <c r="D300" s="406"/>
      <c r="E300" s="406"/>
      <c r="F300" s="406"/>
      <c r="G300" s="406"/>
      <c r="H300" s="407"/>
      <c r="I300" s="402">
        <v>33</v>
      </c>
      <c r="J300" s="408"/>
      <c r="K300" s="409" t="s">
        <v>218</v>
      </c>
      <c r="L300" s="410"/>
      <c r="M300" s="408"/>
      <c r="N300" s="362">
        <v>375</v>
      </c>
      <c r="O300" s="415"/>
      <c r="P300" s="416"/>
      <c r="Q300" s="313">
        <f t="shared" si="0"/>
        <v>3750</v>
      </c>
      <c r="R300" s="314"/>
      <c r="S300" s="315"/>
    </row>
    <row r="301" spans="2:19" ht="12.75" customHeight="1">
      <c r="B301" s="97"/>
      <c r="C301" s="405" t="s">
        <v>219</v>
      </c>
      <c r="D301" s="406"/>
      <c r="E301" s="406"/>
      <c r="F301" s="406"/>
      <c r="G301" s="406"/>
      <c r="H301" s="407"/>
      <c r="I301" s="402">
        <v>33</v>
      </c>
      <c r="J301" s="408"/>
      <c r="K301" s="409" t="s">
        <v>232</v>
      </c>
      <c r="L301" s="413"/>
      <c r="M301" s="414"/>
      <c r="N301" s="362">
        <v>60</v>
      </c>
      <c r="O301" s="363"/>
      <c r="P301" s="364"/>
      <c r="Q301" s="313">
        <f t="shared" si="0"/>
        <v>1200</v>
      </c>
      <c r="R301" s="314"/>
      <c r="S301" s="315"/>
    </row>
    <row r="302" spans="2:19" ht="12.75" customHeight="1">
      <c r="B302" s="97"/>
      <c r="C302" s="405" t="s">
        <v>214</v>
      </c>
      <c r="D302" s="411"/>
      <c r="E302" s="411"/>
      <c r="F302" s="411"/>
      <c r="G302" s="411"/>
      <c r="H302" s="412"/>
      <c r="I302" s="402">
        <v>33</v>
      </c>
      <c r="J302" s="404"/>
      <c r="K302" s="417">
        <v>24</v>
      </c>
      <c r="L302" s="396"/>
      <c r="M302" s="396"/>
      <c r="N302" s="377">
        <v>75</v>
      </c>
      <c r="O302" s="377"/>
      <c r="P302" s="377"/>
      <c r="Q302" s="313">
        <f t="shared" si="0"/>
        <v>1800</v>
      </c>
      <c r="R302" s="314"/>
      <c r="S302" s="315"/>
    </row>
    <row r="303" spans="2:19" ht="12.75" customHeight="1">
      <c r="B303" s="97"/>
      <c r="C303" s="405" t="s">
        <v>215</v>
      </c>
      <c r="D303" s="411"/>
      <c r="E303" s="411"/>
      <c r="F303" s="411"/>
      <c r="G303" s="411"/>
      <c r="H303" s="412"/>
      <c r="I303" s="402">
        <v>33</v>
      </c>
      <c r="J303" s="404"/>
      <c r="K303" s="396" t="s">
        <v>232</v>
      </c>
      <c r="L303" s="396"/>
      <c r="M303" s="396"/>
      <c r="N303" s="377">
        <v>54</v>
      </c>
      <c r="O303" s="377"/>
      <c r="P303" s="377"/>
      <c r="Q303" s="313">
        <f t="shared" si="0"/>
        <v>1080</v>
      </c>
      <c r="R303" s="314"/>
      <c r="S303" s="315"/>
    </row>
    <row r="304" spans="2:19" ht="12.75" customHeight="1">
      <c r="B304" s="97"/>
      <c r="C304" s="405" t="s">
        <v>220</v>
      </c>
      <c r="D304" s="406"/>
      <c r="E304" s="406"/>
      <c r="F304" s="406"/>
      <c r="G304" s="406"/>
      <c r="H304" s="407"/>
      <c r="I304" s="402">
        <v>33</v>
      </c>
      <c r="J304" s="408"/>
      <c r="K304" s="409" t="s">
        <v>233</v>
      </c>
      <c r="L304" s="413"/>
      <c r="M304" s="414"/>
      <c r="N304" s="362">
        <v>120</v>
      </c>
      <c r="O304" s="363"/>
      <c r="P304" s="364"/>
      <c r="Q304" s="313">
        <f t="shared" si="0"/>
        <v>2640</v>
      </c>
      <c r="R304" s="314"/>
      <c r="S304" s="315"/>
    </row>
    <row r="305" spans="2:19" ht="12.75" customHeight="1">
      <c r="B305" s="97"/>
      <c r="C305" s="405" t="s">
        <v>216</v>
      </c>
      <c r="D305" s="411"/>
      <c r="E305" s="411"/>
      <c r="F305" s="411"/>
      <c r="G305" s="411"/>
      <c r="H305" s="412"/>
      <c r="I305" s="402">
        <v>33</v>
      </c>
      <c r="J305" s="404"/>
      <c r="K305" s="396" t="s">
        <v>232</v>
      </c>
      <c r="L305" s="396"/>
      <c r="M305" s="396"/>
      <c r="N305" s="377">
        <v>150</v>
      </c>
      <c r="O305" s="377"/>
      <c r="P305" s="377"/>
      <c r="Q305" s="313">
        <f t="shared" si="0"/>
        <v>3000</v>
      </c>
      <c r="R305" s="314"/>
      <c r="S305" s="315"/>
    </row>
    <row r="306" spans="2:19" ht="12.75" customHeight="1">
      <c r="B306" s="97"/>
      <c r="C306" s="405" t="s">
        <v>224</v>
      </c>
      <c r="D306" s="411"/>
      <c r="E306" s="411"/>
      <c r="F306" s="411"/>
      <c r="G306" s="411"/>
      <c r="H306" s="412"/>
      <c r="I306" s="402">
        <v>33</v>
      </c>
      <c r="J306" s="404"/>
      <c r="K306" s="409" t="s">
        <v>218</v>
      </c>
      <c r="L306" s="413"/>
      <c r="M306" s="414"/>
      <c r="N306" s="362">
        <v>390</v>
      </c>
      <c r="O306" s="363"/>
      <c r="P306" s="364"/>
      <c r="Q306" s="313">
        <f>K306*N306</f>
        <v>3900</v>
      </c>
      <c r="R306" s="314"/>
      <c r="S306" s="315"/>
    </row>
    <row r="307" spans="2:19" ht="12.75" customHeight="1">
      <c r="B307" s="4"/>
      <c r="C307" s="405" t="s">
        <v>234</v>
      </c>
      <c r="D307" s="411"/>
      <c r="E307" s="411"/>
      <c r="F307" s="411"/>
      <c r="G307" s="411"/>
      <c r="H307" s="412"/>
      <c r="I307" s="283">
        <v>33</v>
      </c>
      <c r="J307" s="283"/>
      <c r="K307" s="359" t="s">
        <v>235</v>
      </c>
      <c r="L307" s="359"/>
      <c r="M307" s="359"/>
      <c r="N307" s="377">
        <v>405</v>
      </c>
      <c r="O307" s="377"/>
      <c r="P307" s="377"/>
      <c r="Q307" s="313">
        <f>K307*N307</f>
        <v>810</v>
      </c>
      <c r="R307" s="314"/>
      <c r="S307" s="315"/>
    </row>
    <row r="308" spans="2:19" ht="12.75">
      <c r="B308" s="116"/>
      <c r="C308" s="378" t="s">
        <v>57</v>
      </c>
      <c r="D308" s="379"/>
      <c r="E308" s="379"/>
      <c r="F308" s="379"/>
      <c r="G308" s="379"/>
      <c r="H308" s="379"/>
      <c r="I308" s="379"/>
      <c r="J308" s="379"/>
      <c r="K308" s="379"/>
      <c r="L308" s="379"/>
      <c r="M308" s="379"/>
      <c r="N308" s="379"/>
      <c r="O308" s="379"/>
      <c r="P308" s="380"/>
      <c r="Q308" s="319">
        <f>SUM(Q298:S307)</f>
        <v>30000</v>
      </c>
      <c r="R308" s="320"/>
      <c r="S308" s="321"/>
    </row>
    <row r="309" spans="2:19" ht="12.75">
      <c r="B309" s="169"/>
      <c r="C309" s="265"/>
      <c r="D309" s="265"/>
      <c r="E309" s="265"/>
      <c r="F309" s="265"/>
      <c r="G309" s="265"/>
      <c r="H309" s="265"/>
      <c r="I309" s="265"/>
      <c r="J309" s="265"/>
      <c r="K309" s="266"/>
      <c r="L309" s="266"/>
      <c r="M309" s="266"/>
      <c r="N309" s="155"/>
      <c r="O309" s="155"/>
      <c r="P309" s="155"/>
      <c r="Q309" s="155"/>
      <c r="R309" s="155"/>
      <c r="S309" s="155"/>
    </row>
    <row r="310" spans="2:19" ht="12.75">
      <c r="B310" s="67"/>
      <c r="C310" s="62"/>
      <c r="D310" s="62"/>
      <c r="E310" s="62"/>
      <c r="F310" s="62"/>
      <c r="G310" s="62"/>
      <c r="H310" s="62"/>
      <c r="I310" s="62"/>
      <c r="J310" s="62"/>
      <c r="K310" s="62"/>
      <c r="L310" s="62"/>
      <c r="M310" s="62"/>
      <c r="N310" s="62"/>
      <c r="O310" s="62"/>
      <c r="P310" s="62"/>
      <c r="Q310" s="62"/>
      <c r="R310" s="62" t="s">
        <v>36</v>
      </c>
      <c r="S310" s="62"/>
    </row>
    <row r="311" spans="2:19" ht="25.5">
      <c r="B311" s="4" t="s">
        <v>25</v>
      </c>
      <c r="C311" s="282" t="s">
        <v>26</v>
      </c>
      <c r="D311" s="282"/>
      <c r="E311" s="282"/>
      <c r="F311" s="282"/>
      <c r="G311" s="282"/>
      <c r="H311" s="282"/>
      <c r="I311" s="282" t="s">
        <v>28</v>
      </c>
      <c r="J311" s="282"/>
      <c r="K311" s="282" t="s">
        <v>128</v>
      </c>
      <c r="L311" s="282"/>
      <c r="M311" s="282"/>
      <c r="N311" s="282" t="s">
        <v>129</v>
      </c>
      <c r="O311" s="282"/>
      <c r="P311" s="282"/>
      <c r="Q311" s="308" t="s">
        <v>37</v>
      </c>
      <c r="R311" s="309"/>
      <c r="S311" s="310"/>
    </row>
    <row r="312" spans="2:19" ht="12.75">
      <c r="B312" s="4">
        <v>1</v>
      </c>
      <c r="C312" s="282">
        <v>2</v>
      </c>
      <c r="D312" s="282"/>
      <c r="E312" s="282"/>
      <c r="F312" s="282"/>
      <c r="G312" s="282"/>
      <c r="H312" s="282"/>
      <c r="I312" s="282">
        <v>3</v>
      </c>
      <c r="J312" s="282"/>
      <c r="K312" s="282">
        <v>4</v>
      </c>
      <c r="L312" s="282"/>
      <c r="M312" s="282"/>
      <c r="N312" s="282">
        <v>5</v>
      </c>
      <c r="O312" s="282"/>
      <c r="P312" s="282"/>
      <c r="Q312" s="308">
        <v>6</v>
      </c>
      <c r="R312" s="309"/>
      <c r="S312" s="310"/>
    </row>
    <row r="313" spans="2:19" ht="12.75">
      <c r="B313" s="4">
        <v>1</v>
      </c>
      <c r="C313" s="322" t="s">
        <v>96</v>
      </c>
      <c r="D313" s="323"/>
      <c r="E313" s="323"/>
      <c r="F313" s="323"/>
      <c r="G313" s="323"/>
      <c r="H313" s="324"/>
      <c r="I313" s="325"/>
      <c r="J313" s="326"/>
      <c r="K313" s="330"/>
      <c r="L313" s="331"/>
      <c r="M313" s="332"/>
      <c r="N313" s="362"/>
      <c r="O313" s="403"/>
      <c r="P313" s="404"/>
      <c r="Q313" s="362"/>
      <c r="R313" s="363"/>
      <c r="S313" s="364"/>
    </row>
    <row r="314" spans="2:19" ht="12.75">
      <c r="B314" s="4"/>
      <c r="C314" s="322" t="s">
        <v>206</v>
      </c>
      <c r="D314" s="323"/>
      <c r="E314" s="323"/>
      <c r="F314" s="323"/>
      <c r="G314" s="323"/>
      <c r="H314" s="324"/>
      <c r="I314" s="325" t="s">
        <v>120</v>
      </c>
      <c r="J314" s="326"/>
      <c r="K314" s="327">
        <f>Q314/N314</f>
        <v>5474.977334542158</v>
      </c>
      <c r="L314" s="328"/>
      <c r="M314" s="329"/>
      <c r="N314" s="362">
        <v>44.12</v>
      </c>
      <c r="O314" s="403"/>
      <c r="P314" s="404"/>
      <c r="Q314" s="313">
        <v>241556</v>
      </c>
      <c r="R314" s="314"/>
      <c r="S314" s="315"/>
    </row>
    <row r="315" spans="2:19" ht="12.75">
      <c r="B315" s="4"/>
      <c r="C315" s="322" t="s">
        <v>207</v>
      </c>
      <c r="D315" s="323"/>
      <c r="E315" s="323"/>
      <c r="F315" s="323"/>
      <c r="G315" s="323"/>
      <c r="H315" s="324"/>
      <c r="I315" s="325" t="s">
        <v>120</v>
      </c>
      <c r="J315" s="326"/>
      <c r="K315" s="327">
        <v>128</v>
      </c>
      <c r="L315" s="328"/>
      <c r="M315" s="329"/>
      <c r="N315" s="362">
        <v>222.22</v>
      </c>
      <c r="O315" s="403"/>
      <c r="P315" s="404"/>
      <c r="Q315" s="313">
        <f>K315*N315</f>
        <v>28444.16</v>
      </c>
      <c r="R315" s="314"/>
      <c r="S315" s="315"/>
    </row>
    <row r="316" spans="2:19" ht="12.75">
      <c r="B316" s="116"/>
      <c r="C316" s="378" t="s">
        <v>57</v>
      </c>
      <c r="D316" s="379"/>
      <c r="E316" s="379"/>
      <c r="F316" s="379"/>
      <c r="G316" s="379"/>
      <c r="H316" s="379"/>
      <c r="I316" s="379"/>
      <c r="J316" s="379"/>
      <c r="K316" s="379"/>
      <c r="L316" s="379"/>
      <c r="M316" s="379"/>
      <c r="N316" s="379"/>
      <c r="O316" s="379"/>
      <c r="P316" s="380"/>
      <c r="Q316" s="319">
        <f>Q314+Q315</f>
        <v>270000.16</v>
      </c>
      <c r="R316" s="320"/>
      <c r="S316" s="321"/>
    </row>
    <row r="317" spans="2:19" ht="12.75">
      <c r="B317" s="61"/>
      <c r="C317" s="62"/>
      <c r="D317" s="62"/>
      <c r="E317" s="62"/>
      <c r="F317" s="62"/>
      <c r="G317" s="62"/>
      <c r="H317" s="62"/>
      <c r="I317" s="62"/>
      <c r="J317" s="62"/>
      <c r="K317" s="62"/>
      <c r="L317" s="62"/>
      <c r="M317" s="62"/>
      <c r="N317" s="62"/>
      <c r="O317" s="62"/>
      <c r="P317" s="62"/>
      <c r="Q317" s="62"/>
      <c r="R317" s="62"/>
      <c r="S317" s="62"/>
    </row>
    <row r="318" spans="2:19" ht="12.75" hidden="1" outlineLevel="1">
      <c r="B318" s="70"/>
      <c r="D318" s="71" t="s">
        <v>229</v>
      </c>
      <c r="F318" s="72"/>
      <c r="G318" s="267">
        <f>Q316+N290+L283+P275+P266+Q257+P248+Q308</f>
        <v>1496140.16</v>
      </c>
      <c r="H318" s="72"/>
      <c r="I318" s="72"/>
      <c r="J318" s="72"/>
      <c r="K318" s="72"/>
      <c r="L318" s="72"/>
      <c r="M318" s="72"/>
      <c r="N318" s="72"/>
      <c r="O318" s="72"/>
      <c r="P318" s="72"/>
      <c r="Q318" s="72"/>
      <c r="R318" s="72"/>
      <c r="S318" s="72"/>
    </row>
    <row r="319" spans="2:19" ht="12.75" hidden="1" outlineLevel="1">
      <c r="B319" s="73"/>
      <c r="C319" s="72"/>
      <c r="D319" s="72"/>
      <c r="E319" s="72"/>
      <c r="F319" s="72"/>
      <c r="G319" s="64"/>
      <c r="H319" s="72"/>
      <c r="I319" s="72"/>
      <c r="J319" s="72"/>
      <c r="K319" s="72"/>
      <c r="L319" s="72"/>
      <c r="M319" s="72"/>
      <c r="N319" s="72"/>
      <c r="O319" s="72"/>
      <c r="P319" s="72"/>
      <c r="Q319" s="72"/>
      <c r="R319" s="72"/>
      <c r="S319" s="72"/>
    </row>
    <row r="320" spans="2:19" ht="12.75" hidden="1" outlineLevel="1">
      <c r="B320" s="70"/>
      <c r="C320" s="62"/>
      <c r="D320" s="62"/>
      <c r="E320" s="62"/>
      <c r="F320" s="62"/>
      <c r="G320" s="62"/>
      <c r="H320" s="62"/>
      <c r="I320" s="62"/>
      <c r="J320" s="62"/>
      <c r="K320" s="62"/>
      <c r="L320" s="62"/>
      <c r="M320" s="62"/>
      <c r="N320" s="62"/>
      <c r="O320" s="62"/>
      <c r="P320" s="62"/>
      <c r="Q320" s="62"/>
      <c r="R320" s="62"/>
      <c r="S320" s="62"/>
    </row>
    <row r="321" spans="2:19" ht="12.75" hidden="1" outlineLevel="1">
      <c r="B321" s="61" t="s">
        <v>97</v>
      </c>
      <c r="C321" s="62"/>
      <c r="D321" s="62"/>
      <c r="E321" s="62"/>
      <c r="F321" s="62"/>
      <c r="G321" s="62"/>
      <c r="H321" s="62"/>
      <c r="I321" s="62"/>
      <c r="J321" s="62"/>
      <c r="K321" s="62"/>
      <c r="L321" s="62"/>
      <c r="M321" s="62" t="s">
        <v>60</v>
      </c>
      <c r="N321" s="62"/>
      <c r="O321" s="62"/>
      <c r="P321" s="62"/>
      <c r="Q321" s="62"/>
      <c r="R321" s="62"/>
      <c r="S321" s="62"/>
    </row>
    <row r="322" spans="2:19" ht="12.75" hidden="1" outlineLevel="1">
      <c r="B322" s="61"/>
      <c r="C322" s="62"/>
      <c r="D322" s="62"/>
      <c r="E322" s="62"/>
      <c r="F322" s="62"/>
      <c r="G322" s="62"/>
      <c r="H322" s="62"/>
      <c r="I322" s="62"/>
      <c r="J322" s="62"/>
      <c r="K322" s="62"/>
      <c r="L322" s="62"/>
      <c r="M322" s="62"/>
      <c r="N322" s="62"/>
      <c r="O322" s="62"/>
      <c r="P322" s="62"/>
      <c r="Q322" s="62"/>
      <c r="R322" s="62"/>
      <c r="S322" s="62"/>
    </row>
    <row r="323" spans="2:19" ht="12.75" hidden="1" outlineLevel="1">
      <c r="B323" s="61" t="s">
        <v>98</v>
      </c>
      <c r="D323" s="62"/>
      <c r="E323" s="62"/>
      <c r="F323" s="62"/>
      <c r="G323" s="62"/>
      <c r="H323" s="62"/>
      <c r="I323" s="62"/>
      <c r="J323" s="62"/>
      <c r="K323" s="62"/>
      <c r="L323" s="62"/>
      <c r="M323" s="62" t="s">
        <v>141</v>
      </c>
      <c r="N323" s="62"/>
      <c r="O323" s="62"/>
      <c r="P323" s="74" t="s">
        <v>61</v>
      </c>
      <c r="Q323" s="62"/>
      <c r="S323" s="62"/>
    </row>
    <row r="324" ht="12.75" hidden="1" outlineLevel="1"/>
    <row r="325" spans="2:19" ht="12.75" hidden="1" outlineLevel="1">
      <c r="B325" s="61"/>
      <c r="M325" s="61" t="s">
        <v>121</v>
      </c>
      <c r="N325" s="61"/>
      <c r="O325" s="61"/>
      <c r="P325" s="61"/>
      <c r="Q325" s="61"/>
      <c r="R325" s="168"/>
      <c r="S325" s="168"/>
    </row>
    <row r="326" spans="2:19" ht="12.75" hidden="1" outlineLevel="1">
      <c r="B326" s="274"/>
      <c r="C326" s="274"/>
      <c r="D326" s="274"/>
      <c r="E326" s="274"/>
      <c r="F326" s="274"/>
      <c r="G326" s="274"/>
      <c r="M326" s="274" t="s">
        <v>201</v>
      </c>
      <c r="N326" s="274"/>
      <c r="O326" s="274"/>
      <c r="P326" s="274"/>
      <c r="Q326" s="274"/>
      <c r="R326" s="274"/>
      <c r="S326" s="274"/>
    </row>
    <row r="327" spans="2:19" ht="12.75" hidden="1" outlineLevel="1">
      <c r="B327" s="274"/>
      <c r="C327" s="274"/>
      <c r="D327" s="274"/>
      <c r="E327" s="274"/>
      <c r="F327" s="274"/>
      <c r="G327" s="274"/>
      <c r="M327" s="274"/>
      <c r="N327" s="274"/>
      <c r="O327" s="274"/>
      <c r="P327" s="274"/>
      <c r="Q327" s="274"/>
      <c r="R327" s="274"/>
      <c r="S327" s="274"/>
    </row>
    <row r="328" spans="2:19" ht="12.75" hidden="1" outlineLevel="1">
      <c r="B328" s="61"/>
      <c r="M328" s="61" t="s">
        <v>202</v>
      </c>
      <c r="N328" s="61"/>
      <c r="O328" s="61"/>
      <c r="P328" s="61"/>
      <c r="Q328" s="61"/>
      <c r="R328" s="168"/>
      <c r="S328" s="168"/>
    </row>
    <row r="329" spans="2:17" ht="12.75" hidden="1" outlineLevel="1">
      <c r="B329" s="61"/>
      <c r="M329" s="61" t="s">
        <v>66</v>
      </c>
      <c r="N329" s="61"/>
      <c r="O329" s="61"/>
      <c r="P329" s="61"/>
      <c r="Q329" s="61"/>
    </row>
    <row r="330" spans="6:13" ht="12.75" hidden="1" outlineLevel="1">
      <c r="F330" s="312" t="s">
        <v>24</v>
      </c>
      <c r="G330" s="312"/>
      <c r="H330" s="312"/>
      <c r="I330" s="312"/>
      <c r="J330" s="312"/>
      <c r="K330" s="312"/>
      <c r="L330" s="312"/>
      <c r="M330" s="312"/>
    </row>
    <row r="331" spans="6:13" ht="12.75" hidden="1" outlineLevel="1">
      <c r="F331" s="312" t="s">
        <v>240</v>
      </c>
      <c r="G331" s="312"/>
      <c r="H331" s="312"/>
      <c r="I331" s="312"/>
      <c r="J331" s="312"/>
      <c r="K331" s="312"/>
      <c r="L331" s="312"/>
      <c r="M331" s="312"/>
    </row>
    <row r="332" spans="6:13" ht="12.75" hidden="1" outlineLevel="1">
      <c r="F332" s="304" t="s">
        <v>200</v>
      </c>
      <c r="G332" s="304"/>
      <c r="H332" s="304"/>
      <c r="I332" s="304"/>
      <c r="J332" s="304"/>
      <c r="K332" s="304"/>
      <c r="L332" s="304"/>
      <c r="M332" s="304"/>
    </row>
    <row r="333" ht="12.75" hidden="1" outlineLevel="1"/>
    <row r="334" spans="2:19" ht="12.75" hidden="1" outlineLevel="1">
      <c r="B334" s="311" t="s">
        <v>72</v>
      </c>
      <c r="C334" s="311"/>
      <c r="D334" s="311"/>
      <c r="E334" s="311"/>
      <c r="F334" s="311"/>
      <c r="G334" s="311"/>
      <c r="H334" s="311"/>
      <c r="I334" s="311"/>
      <c r="J334" s="311"/>
      <c r="K334" s="311"/>
      <c r="L334" s="311"/>
      <c r="M334" s="311"/>
      <c r="N334" s="311"/>
      <c r="O334" s="311"/>
      <c r="P334" s="311"/>
      <c r="Q334" s="311"/>
      <c r="R334" s="311"/>
      <c r="S334" s="311"/>
    </row>
    <row r="335" spans="2:19" ht="12.75" hidden="1" outlineLevel="1">
      <c r="B335" s="243"/>
      <c r="C335" s="243"/>
      <c r="D335" s="243"/>
      <c r="E335" s="243"/>
      <c r="F335" s="243"/>
      <c r="G335" s="243"/>
      <c r="H335" s="243"/>
      <c r="I335" s="243"/>
      <c r="J335" s="243"/>
      <c r="K335" s="243"/>
      <c r="L335" s="243"/>
      <c r="M335" s="243"/>
      <c r="N335" s="243"/>
      <c r="O335" s="243"/>
      <c r="P335" s="243"/>
      <c r="Q335" s="243"/>
      <c r="R335" s="62" t="s">
        <v>30</v>
      </c>
      <c r="S335" s="243"/>
    </row>
    <row r="336" spans="2:19" ht="25.5" hidden="1" outlineLevel="1">
      <c r="B336" s="4" t="s">
        <v>25</v>
      </c>
      <c r="C336" s="282" t="s">
        <v>26</v>
      </c>
      <c r="D336" s="282"/>
      <c r="E336" s="282"/>
      <c r="F336" s="282"/>
      <c r="G336" s="282"/>
      <c r="H336" s="282"/>
      <c r="I336" s="282" t="s">
        <v>28</v>
      </c>
      <c r="J336" s="282"/>
      <c r="K336" s="358" t="s">
        <v>62</v>
      </c>
      <c r="L336" s="358"/>
      <c r="M336" s="259" t="s">
        <v>63</v>
      </c>
      <c r="N336" s="282" t="s">
        <v>39</v>
      </c>
      <c r="O336" s="282"/>
      <c r="P336" s="282"/>
      <c r="Q336" s="308" t="s">
        <v>67</v>
      </c>
      <c r="R336" s="309"/>
      <c r="S336" s="310"/>
    </row>
    <row r="337" spans="2:19" ht="12.75" hidden="1" outlineLevel="1">
      <c r="B337" s="4">
        <v>1</v>
      </c>
      <c r="C337" s="282">
        <v>2</v>
      </c>
      <c r="D337" s="282"/>
      <c r="E337" s="282"/>
      <c r="F337" s="282"/>
      <c r="G337" s="282"/>
      <c r="H337" s="282"/>
      <c r="I337" s="282">
        <v>3</v>
      </c>
      <c r="J337" s="282"/>
      <c r="K337" s="282">
        <v>4</v>
      </c>
      <c r="L337" s="282"/>
      <c r="M337" s="4">
        <v>5</v>
      </c>
      <c r="N337" s="282">
        <v>6</v>
      </c>
      <c r="O337" s="282"/>
      <c r="P337" s="282"/>
      <c r="Q337" s="308">
        <v>7</v>
      </c>
      <c r="R337" s="309"/>
      <c r="S337" s="310"/>
    </row>
    <row r="338" spans="2:19" ht="12.75" hidden="1" outlineLevel="1">
      <c r="B338" s="4">
        <v>1</v>
      </c>
      <c r="C338" s="322"/>
      <c r="D338" s="323"/>
      <c r="E338" s="323"/>
      <c r="F338" s="323"/>
      <c r="G338" s="323"/>
      <c r="H338" s="324"/>
      <c r="I338" s="359" t="s">
        <v>120</v>
      </c>
      <c r="J338" s="359"/>
      <c r="K338" s="360"/>
      <c r="L338" s="360"/>
      <c r="M338" s="188"/>
      <c r="N338" s="361"/>
      <c r="O338" s="361"/>
      <c r="P338" s="361"/>
      <c r="Q338" s="362">
        <v>0</v>
      </c>
      <c r="R338" s="363"/>
      <c r="S338" s="364"/>
    </row>
    <row r="339" spans="2:19" ht="12.75" hidden="1" outlineLevel="1">
      <c r="B339" s="4"/>
      <c r="C339" s="338" t="s">
        <v>57</v>
      </c>
      <c r="D339" s="339"/>
      <c r="E339" s="339"/>
      <c r="F339" s="339"/>
      <c r="G339" s="339"/>
      <c r="H339" s="339"/>
      <c r="I339" s="339"/>
      <c r="J339" s="339"/>
      <c r="K339" s="339"/>
      <c r="L339" s="339"/>
      <c r="M339" s="339"/>
      <c r="N339" s="339"/>
      <c r="O339" s="339"/>
      <c r="P339" s="346"/>
      <c r="Q339" s="362">
        <f>Q338</f>
        <v>0</v>
      </c>
      <c r="R339" s="363"/>
      <c r="S339" s="364"/>
    </row>
    <row r="340" ht="12.75" hidden="1" outlineLevel="1">
      <c r="B340" s="5"/>
    </row>
    <row r="341" spans="2:17" ht="12.75" hidden="1" outlineLevel="1">
      <c r="B341" s="5"/>
      <c r="C341" s="242"/>
      <c r="D341" s="242"/>
      <c r="E341" s="242"/>
      <c r="F341" s="242"/>
      <c r="G341" s="242"/>
      <c r="H341" s="242"/>
      <c r="I341" s="242"/>
      <c r="J341" s="242"/>
      <c r="K341" s="242"/>
      <c r="L341" s="242"/>
      <c r="M341" s="242"/>
      <c r="N341" s="242"/>
      <c r="O341" s="242"/>
      <c r="P341" s="242"/>
      <c r="Q341" s="62" t="s">
        <v>36</v>
      </c>
    </row>
    <row r="342" spans="2:19" ht="38.25" hidden="1" outlineLevel="1">
      <c r="B342" s="249" t="s">
        <v>25</v>
      </c>
      <c r="C342" s="308" t="s">
        <v>26</v>
      </c>
      <c r="D342" s="309"/>
      <c r="E342" s="309"/>
      <c r="F342" s="309"/>
      <c r="G342" s="309"/>
      <c r="H342" s="309"/>
      <c r="I342" s="310"/>
      <c r="J342" s="4" t="s">
        <v>28</v>
      </c>
      <c r="K342" s="308" t="s">
        <v>62</v>
      </c>
      <c r="L342" s="310"/>
      <c r="M342" s="259" t="s">
        <v>107</v>
      </c>
      <c r="N342" s="308" t="s">
        <v>39</v>
      </c>
      <c r="O342" s="309"/>
      <c r="P342" s="310"/>
      <c r="Q342" s="308" t="s">
        <v>67</v>
      </c>
      <c r="R342" s="309"/>
      <c r="S342" s="310"/>
    </row>
    <row r="343" spans="2:19" ht="12.75" hidden="1" outlineLevel="1">
      <c r="B343" s="4">
        <v>1</v>
      </c>
      <c r="C343" s="308">
        <v>2</v>
      </c>
      <c r="D343" s="309"/>
      <c r="E343" s="309"/>
      <c r="F343" s="309"/>
      <c r="G343" s="309"/>
      <c r="H343" s="309"/>
      <c r="I343" s="310"/>
      <c r="J343" s="4">
        <v>3</v>
      </c>
      <c r="K343" s="308">
        <v>4</v>
      </c>
      <c r="L343" s="310"/>
      <c r="M343" s="4">
        <v>5</v>
      </c>
      <c r="N343" s="308">
        <v>6</v>
      </c>
      <c r="O343" s="309"/>
      <c r="P343" s="310"/>
      <c r="Q343" s="308">
        <v>7</v>
      </c>
      <c r="R343" s="309"/>
      <c r="S343" s="310"/>
    </row>
    <row r="344" spans="2:19" ht="12.75" hidden="1" outlineLevel="1">
      <c r="B344" s="4">
        <v>1</v>
      </c>
      <c r="C344" s="308"/>
      <c r="D344" s="309"/>
      <c r="E344" s="309"/>
      <c r="F344" s="309"/>
      <c r="G344" s="309"/>
      <c r="H344" s="309"/>
      <c r="I344" s="310"/>
      <c r="J344" s="115"/>
      <c r="K344" s="334"/>
      <c r="L344" s="336"/>
      <c r="M344" s="260"/>
      <c r="N344" s="308"/>
      <c r="O344" s="309"/>
      <c r="P344" s="310"/>
      <c r="Q344" s="365">
        <f>K344*M344*N344</f>
        <v>0</v>
      </c>
      <c r="R344" s="366"/>
      <c r="S344" s="367"/>
    </row>
    <row r="345" ht="12.75" hidden="1" outlineLevel="1">
      <c r="B345" s="5"/>
    </row>
    <row r="346" ht="12.75" hidden="1" outlineLevel="1">
      <c r="B346" s="5"/>
    </row>
    <row r="347" spans="2:14" ht="12.75" hidden="1" outlineLevel="1">
      <c r="B347" s="254" t="s">
        <v>230</v>
      </c>
      <c r="C347" s="248"/>
      <c r="D347" s="248"/>
      <c r="H347" s="252"/>
      <c r="I347" s="357">
        <f>Q339+Q344</f>
        <v>0</v>
      </c>
      <c r="J347" s="357"/>
      <c r="K347" s="357"/>
      <c r="L347" s="252"/>
      <c r="M347" s="252"/>
      <c r="N347" s="252"/>
    </row>
    <row r="348" spans="2:14" ht="12.75" hidden="1" outlineLevel="1">
      <c r="B348" s="251"/>
      <c r="C348" s="252"/>
      <c r="D348" s="252"/>
      <c r="E348" s="252"/>
      <c r="F348" s="252"/>
      <c r="G348" s="252"/>
      <c r="H348" s="252"/>
      <c r="I348" s="253"/>
      <c r="J348" s="253"/>
      <c r="K348" s="252"/>
      <c r="L348" s="252"/>
      <c r="M348" s="252"/>
      <c r="N348" s="252"/>
    </row>
    <row r="349" spans="2:14" ht="12.75" hidden="1" outlineLevel="1">
      <c r="B349" s="251"/>
      <c r="C349" s="255"/>
      <c r="D349" s="255"/>
      <c r="E349" s="255"/>
      <c r="F349" s="255"/>
      <c r="G349" s="255"/>
      <c r="H349" s="255"/>
      <c r="I349" s="253"/>
      <c r="J349" s="253"/>
      <c r="K349" s="252"/>
      <c r="L349" s="252"/>
      <c r="M349" s="252"/>
      <c r="N349" s="252"/>
    </row>
    <row r="350" spans="2:14" ht="12.75" hidden="1" outlineLevel="1">
      <c r="B350" s="256" t="s">
        <v>97</v>
      </c>
      <c r="C350" s="256"/>
      <c r="D350" s="256"/>
      <c r="E350" s="256"/>
      <c r="F350" s="256"/>
      <c r="G350" s="256"/>
      <c r="H350" s="256"/>
      <c r="I350" s="256"/>
      <c r="J350" s="256"/>
      <c r="K350" s="256"/>
      <c r="L350" s="256" t="s">
        <v>60</v>
      </c>
      <c r="M350" s="256"/>
      <c r="N350" s="256"/>
    </row>
    <row r="351" ht="12.75" hidden="1" outlineLevel="1">
      <c r="B351" s="5"/>
    </row>
    <row r="352" spans="2:14" ht="12.75" hidden="1" outlineLevel="1">
      <c r="B352" s="256" t="s">
        <v>98</v>
      </c>
      <c r="I352" s="256"/>
      <c r="J352" s="256"/>
      <c r="K352" s="256"/>
      <c r="L352" s="5" t="s">
        <v>141</v>
      </c>
      <c r="M352" s="256"/>
      <c r="N352" s="256"/>
    </row>
    <row r="353" ht="12.75" hidden="1" outlineLevel="1">
      <c r="B353" s="87" t="s">
        <v>61</v>
      </c>
    </row>
    <row r="354" ht="12.75" hidden="1" outlineLevel="1"/>
    <row r="355" spans="2:19" ht="12.75" hidden="1" outlineLevel="1">
      <c r="B355" s="61"/>
      <c r="M355" s="61" t="s">
        <v>121</v>
      </c>
      <c r="N355" s="61"/>
      <c r="O355" s="61"/>
      <c r="P355" s="61"/>
      <c r="Q355" s="61"/>
      <c r="R355" s="168"/>
      <c r="S355" s="168"/>
    </row>
    <row r="356" spans="2:19" ht="12.75" hidden="1" outlineLevel="1">
      <c r="B356" s="274"/>
      <c r="C356" s="274"/>
      <c r="D356" s="274"/>
      <c r="E356" s="274"/>
      <c r="F356" s="274"/>
      <c r="G356" s="274"/>
      <c r="M356" s="274" t="s">
        <v>201</v>
      </c>
      <c r="N356" s="274"/>
      <c r="O356" s="274"/>
      <c r="P356" s="274"/>
      <c r="Q356" s="274"/>
      <c r="R356" s="274"/>
      <c r="S356" s="274"/>
    </row>
    <row r="357" spans="2:19" ht="12.75" hidden="1" outlineLevel="1">
      <c r="B357" s="274"/>
      <c r="C357" s="274"/>
      <c r="D357" s="274"/>
      <c r="E357" s="274"/>
      <c r="F357" s="274"/>
      <c r="G357" s="274"/>
      <c r="M357" s="274"/>
      <c r="N357" s="274"/>
      <c r="O357" s="274"/>
      <c r="P357" s="274"/>
      <c r="Q357" s="274"/>
      <c r="R357" s="274"/>
      <c r="S357" s="274"/>
    </row>
    <row r="358" spans="2:19" ht="12.75" hidden="1" outlineLevel="1">
      <c r="B358" s="61"/>
      <c r="M358" s="61" t="s">
        <v>202</v>
      </c>
      <c r="N358" s="61"/>
      <c r="O358" s="61"/>
      <c r="P358" s="61"/>
      <c r="Q358" s="61"/>
      <c r="R358" s="168"/>
      <c r="S358" s="168"/>
    </row>
    <row r="359" spans="2:17" ht="12.75" hidden="1" outlineLevel="1">
      <c r="B359" s="61"/>
      <c r="M359" s="61" t="s">
        <v>66</v>
      </c>
      <c r="N359" s="61"/>
      <c r="O359" s="61"/>
      <c r="P359" s="61"/>
      <c r="Q359" s="61"/>
    </row>
    <row r="360" spans="6:13" ht="12.75" hidden="1" outlineLevel="1">
      <c r="F360" s="312" t="s">
        <v>24</v>
      </c>
      <c r="G360" s="312"/>
      <c r="H360" s="312"/>
      <c r="I360" s="312"/>
      <c r="J360" s="312"/>
      <c r="K360" s="312"/>
      <c r="L360" s="312"/>
      <c r="M360" s="312"/>
    </row>
    <row r="361" spans="6:13" ht="12.75" hidden="1" outlineLevel="1">
      <c r="F361" s="312" t="s">
        <v>243</v>
      </c>
      <c r="G361" s="312"/>
      <c r="H361" s="312"/>
      <c r="I361" s="312"/>
      <c r="J361" s="312"/>
      <c r="K361" s="312"/>
      <c r="L361" s="312"/>
      <c r="M361" s="312"/>
    </row>
    <row r="362" spans="6:13" ht="12.75" hidden="1" outlineLevel="1">
      <c r="F362" s="304" t="s">
        <v>200</v>
      </c>
      <c r="G362" s="304"/>
      <c r="H362" s="304"/>
      <c r="I362" s="304"/>
      <c r="J362" s="304"/>
      <c r="K362" s="304"/>
      <c r="L362" s="304"/>
      <c r="M362" s="304"/>
    </row>
    <row r="363" ht="12.75" collapsed="1"/>
    <row r="364" spans="2:19" ht="12.75">
      <c r="B364" s="311" t="s">
        <v>72</v>
      </c>
      <c r="C364" s="311"/>
      <c r="D364" s="311"/>
      <c r="E364" s="311"/>
      <c r="F364" s="311"/>
      <c r="G364" s="311"/>
      <c r="H364" s="311"/>
      <c r="I364" s="311"/>
      <c r="J364" s="311"/>
      <c r="K364" s="311"/>
      <c r="L364" s="311"/>
      <c r="M364" s="311"/>
      <c r="N364" s="311"/>
      <c r="O364" s="311"/>
      <c r="P364" s="311"/>
      <c r="Q364" s="311"/>
      <c r="R364" s="311"/>
      <c r="S364" s="311"/>
    </row>
    <row r="365" spans="2:19" ht="12.75">
      <c r="B365" s="243"/>
      <c r="C365" s="243"/>
      <c r="D365" s="243"/>
      <c r="E365" s="243"/>
      <c r="F365" s="243"/>
      <c r="G365" s="243"/>
      <c r="H365" s="243"/>
      <c r="I365" s="243"/>
      <c r="J365" s="243"/>
      <c r="K365" s="243"/>
      <c r="L365" s="243"/>
      <c r="M365" s="243"/>
      <c r="N365" s="243"/>
      <c r="O365" s="243"/>
      <c r="P365" s="243"/>
      <c r="Q365" s="243"/>
      <c r="R365" s="62" t="s">
        <v>30</v>
      </c>
      <c r="S365" s="243"/>
    </row>
    <row r="366" spans="2:19" ht="25.5">
      <c r="B366" s="4" t="s">
        <v>25</v>
      </c>
      <c r="C366" s="282" t="s">
        <v>26</v>
      </c>
      <c r="D366" s="282"/>
      <c r="E366" s="282"/>
      <c r="F366" s="282"/>
      <c r="G366" s="282"/>
      <c r="H366" s="282"/>
      <c r="I366" s="282" t="s">
        <v>28</v>
      </c>
      <c r="J366" s="282"/>
      <c r="K366" s="358" t="s">
        <v>62</v>
      </c>
      <c r="L366" s="358"/>
      <c r="M366" s="259" t="s">
        <v>63</v>
      </c>
      <c r="N366" s="282" t="s">
        <v>39</v>
      </c>
      <c r="O366" s="282"/>
      <c r="P366" s="282"/>
      <c r="Q366" s="308" t="s">
        <v>67</v>
      </c>
      <c r="R366" s="309"/>
      <c r="S366" s="310"/>
    </row>
    <row r="367" spans="2:19" ht="12.75">
      <c r="B367" s="4">
        <v>1</v>
      </c>
      <c r="C367" s="282">
        <v>2</v>
      </c>
      <c r="D367" s="282"/>
      <c r="E367" s="282"/>
      <c r="F367" s="282"/>
      <c r="G367" s="282"/>
      <c r="H367" s="282"/>
      <c r="I367" s="282">
        <v>3</v>
      </c>
      <c r="J367" s="282"/>
      <c r="K367" s="282">
        <v>4</v>
      </c>
      <c r="L367" s="282"/>
      <c r="M367" s="4">
        <v>5</v>
      </c>
      <c r="N367" s="282">
        <v>6</v>
      </c>
      <c r="O367" s="282"/>
      <c r="P367" s="282"/>
      <c r="Q367" s="308">
        <v>7</v>
      </c>
      <c r="R367" s="309"/>
      <c r="S367" s="310"/>
    </row>
    <row r="368" spans="2:19" ht="50.25" customHeight="1">
      <c r="B368" s="4">
        <v>1</v>
      </c>
      <c r="C368" s="281" t="s">
        <v>174</v>
      </c>
      <c r="D368" s="281"/>
      <c r="E368" s="281"/>
      <c r="F368" s="281"/>
      <c r="G368" s="281"/>
      <c r="H368" s="281"/>
      <c r="I368" s="359" t="s">
        <v>186</v>
      </c>
      <c r="J368" s="359"/>
      <c r="K368" s="360">
        <v>3</v>
      </c>
      <c r="L368" s="360"/>
      <c r="M368" s="188">
        <v>18</v>
      </c>
      <c r="N368" s="283">
        <v>85</v>
      </c>
      <c r="O368" s="283"/>
      <c r="P368" s="283"/>
      <c r="Q368" s="313">
        <v>4590</v>
      </c>
      <c r="R368" s="314"/>
      <c r="S368" s="315"/>
    </row>
    <row r="369" spans="2:19" ht="12.75">
      <c r="B369" s="338" t="s">
        <v>57</v>
      </c>
      <c r="C369" s="339"/>
      <c r="D369" s="339"/>
      <c r="E369" s="339"/>
      <c r="F369" s="339"/>
      <c r="G369" s="339"/>
      <c r="H369" s="339"/>
      <c r="I369" s="339"/>
      <c r="J369" s="339"/>
      <c r="K369" s="339"/>
      <c r="L369" s="339"/>
      <c r="M369" s="339"/>
      <c r="N369" s="339"/>
      <c r="O369" s="339"/>
      <c r="P369" s="346"/>
      <c r="Q369" s="371">
        <f>Q368</f>
        <v>4590</v>
      </c>
      <c r="R369" s="372"/>
      <c r="S369" s="373"/>
    </row>
    <row r="370" ht="12.75">
      <c r="B370" s="5"/>
    </row>
    <row r="371" ht="12.75" outlineLevel="1">
      <c r="B371" s="5"/>
    </row>
    <row r="372" spans="2:14" ht="12.75" outlineLevel="1">
      <c r="B372" s="254" t="s">
        <v>230</v>
      </c>
      <c r="C372" s="248"/>
      <c r="D372" s="248"/>
      <c r="H372" s="252"/>
      <c r="I372" s="357">
        <f>P84+P92+L100+Q130+P195+Q220+P248+Q257+P266+P275+L283+N290+Q308+Q316+Q369</f>
        <v>7760490.16</v>
      </c>
      <c r="J372" s="357"/>
      <c r="K372" s="357"/>
      <c r="L372" s="252"/>
      <c r="M372" s="252"/>
      <c r="N372" s="252"/>
    </row>
    <row r="373" spans="2:14" ht="12.75">
      <c r="B373" s="251"/>
      <c r="C373" s="252"/>
      <c r="D373" s="252"/>
      <c r="E373" s="252"/>
      <c r="F373" s="252"/>
      <c r="G373" s="252"/>
      <c r="H373" s="252"/>
      <c r="I373" s="253"/>
      <c r="J373" s="253"/>
      <c r="K373" s="252"/>
      <c r="L373" s="252"/>
      <c r="M373" s="252"/>
      <c r="N373" s="252"/>
    </row>
    <row r="374" spans="2:14" ht="12.75">
      <c r="B374" s="251"/>
      <c r="C374" s="255"/>
      <c r="D374" s="255"/>
      <c r="E374" s="255"/>
      <c r="F374" s="255"/>
      <c r="G374" s="255"/>
      <c r="H374" s="255"/>
      <c r="I374" s="253"/>
      <c r="J374" s="253"/>
      <c r="K374" s="252"/>
      <c r="L374" s="252"/>
      <c r="M374" s="252"/>
      <c r="N374" s="252"/>
    </row>
    <row r="375" spans="2:14" ht="12.75">
      <c r="B375" s="256" t="s">
        <v>97</v>
      </c>
      <c r="C375" s="256"/>
      <c r="D375" s="256"/>
      <c r="E375" s="256"/>
      <c r="F375" s="256"/>
      <c r="G375" s="256"/>
      <c r="H375" s="256"/>
      <c r="I375" s="256"/>
      <c r="J375" s="256"/>
      <c r="K375" s="256"/>
      <c r="L375" s="256" t="s">
        <v>60</v>
      </c>
      <c r="M375" s="256"/>
      <c r="N375" s="256"/>
    </row>
    <row r="376" ht="12.75">
      <c r="B376" s="5"/>
    </row>
    <row r="377" spans="2:14" ht="12.75">
      <c r="B377" s="256" t="s">
        <v>98</v>
      </c>
      <c r="I377" s="256"/>
      <c r="J377" s="256"/>
      <c r="K377" s="256"/>
      <c r="L377" s="5" t="s">
        <v>141</v>
      </c>
      <c r="M377" s="256"/>
      <c r="N377" s="256"/>
    </row>
    <row r="378" spans="2:21" ht="12.75">
      <c r="B378" s="87" t="s">
        <v>61</v>
      </c>
      <c r="U378" s="82"/>
    </row>
  </sheetData>
  <sheetProtection/>
  <mergeCells count="569">
    <mergeCell ref="B369:P369"/>
    <mergeCell ref="Q369:S369"/>
    <mergeCell ref="I372:K372"/>
    <mergeCell ref="Q367:S367"/>
    <mergeCell ref="C368:H368"/>
    <mergeCell ref="I368:J368"/>
    <mergeCell ref="K368:L368"/>
    <mergeCell ref="N368:P368"/>
    <mergeCell ref="Q368:S368"/>
    <mergeCell ref="C367:H367"/>
    <mergeCell ref="I367:J367"/>
    <mergeCell ref="K367:L367"/>
    <mergeCell ref="N367:P367"/>
    <mergeCell ref="B364:S364"/>
    <mergeCell ref="C366:H366"/>
    <mergeCell ref="I366:J366"/>
    <mergeCell ref="K366:L366"/>
    <mergeCell ref="N366:P366"/>
    <mergeCell ref="Q366:S366"/>
    <mergeCell ref="F361:M361"/>
    <mergeCell ref="F362:M362"/>
    <mergeCell ref="C343:I343"/>
    <mergeCell ref="K343:L343"/>
    <mergeCell ref="I347:K347"/>
    <mergeCell ref="B356:G357"/>
    <mergeCell ref="M356:S357"/>
    <mergeCell ref="F360:M360"/>
    <mergeCell ref="N343:P343"/>
    <mergeCell ref="Q343:S343"/>
    <mergeCell ref="C344:I344"/>
    <mergeCell ref="K344:L344"/>
    <mergeCell ref="N344:P344"/>
    <mergeCell ref="Q344:S344"/>
    <mergeCell ref="C339:P339"/>
    <mergeCell ref="Q339:S339"/>
    <mergeCell ref="C342:I342"/>
    <mergeCell ref="K342:L342"/>
    <mergeCell ref="N342:P342"/>
    <mergeCell ref="Q342:S342"/>
    <mergeCell ref="Q337:S337"/>
    <mergeCell ref="C338:H338"/>
    <mergeCell ref="I338:J338"/>
    <mergeCell ref="K338:L338"/>
    <mergeCell ref="N338:P338"/>
    <mergeCell ref="Q338:S338"/>
    <mergeCell ref="C337:H337"/>
    <mergeCell ref="I337:J337"/>
    <mergeCell ref="K337:L337"/>
    <mergeCell ref="N337:P337"/>
    <mergeCell ref="M326:S327"/>
    <mergeCell ref="F332:M332"/>
    <mergeCell ref="F330:M330"/>
    <mergeCell ref="F331:M331"/>
    <mergeCell ref="C316:P316"/>
    <mergeCell ref="N314:P314"/>
    <mergeCell ref="Q316:S316"/>
    <mergeCell ref="B326:G327"/>
    <mergeCell ref="Q314:S314"/>
    <mergeCell ref="C315:H315"/>
    <mergeCell ref="B334:S334"/>
    <mergeCell ref="C336:H336"/>
    <mergeCell ref="I336:J336"/>
    <mergeCell ref="K336:L336"/>
    <mergeCell ref="N336:P336"/>
    <mergeCell ref="Q336:S336"/>
    <mergeCell ref="I315:J315"/>
    <mergeCell ref="K315:M315"/>
    <mergeCell ref="N315:P315"/>
    <mergeCell ref="Q315:S315"/>
    <mergeCell ref="C314:H314"/>
    <mergeCell ref="I314:J314"/>
    <mergeCell ref="K314:M314"/>
    <mergeCell ref="Q312:S312"/>
    <mergeCell ref="C313:H313"/>
    <mergeCell ref="I313:J313"/>
    <mergeCell ref="K313:M313"/>
    <mergeCell ref="N313:P313"/>
    <mergeCell ref="Q313:S313"/>
    <mergeCell ref="C312:H312"/>
    <mergeCell ref="I312:J312"/>
    <mergeCell ref="K312:M312"/>
    <mergeCell ref="N312:P312"/>
    <mergeCell ref="C308:P308"/>
    <mergeCell ref="Q308:S308"/>
    <mergeCell ref="C311:H311"/>
    <mergeCell ref="I311:J311"/>
    <mergeCell ref="K311:M311"/>
    <mergeCell ref="N311:P311"/>
    <mergeCell ref="Q311:S311"/>
    <mergeCell ref="Q306:S306"/>
    <mergeCell ref="C307:H307"/>
    <mergeCell ref="I307:J307"/>
    <mergeCell ref="K307:M307"/>
    <mergeCell ref="N307:P307"/>
    <mergeCell ref="Q307:S307"/>
    <mergeCell ref="C306:H306"/>
    <mergeCell ref="I306:J306"/>
    <mergeCell ref="K306:M306"/>
    <mergeCell ref="N306:P306"/>
    <mergeCell ref="Q304:S304"/>
    <mergeCell ref="C305:H305"/>
    <mergeCell ref="I305:J305"/>
    <mergeCell ref="K305:M305"/>
    <mergeCell ref="N305:P305"/>
    <mergeCell ref="Q305:S305"/>
    <mergeCell ref="C304:H304"/>
    <mergeCell ref="I304:J304"/>
    <mergeCell ref="K304:M304"/>
    <mergeCell ref="N304:P304"/>
    <mergeCell ref="Q302:S302"/>
    <mergeCell ref="C303:H303"/>
    <mergeCell ref="I303:J303"/>
    <mergeCell ref="K303:M303"/>
    <mergeCell ref="N303:P303"/>
    <mergeCell ref="Q303:S303"/>
    <mergeCell ref="C302:H302"/>
    <mergeCell ref="I302:J302"/>
    <mergeCell ref="K302:M302"/>
    <mergeCell ref="N302:P302"/>
    <mergeCell ref="Q300:S300"/>
    <mergeCell ref="C301:H301"/>
    <mergeCell ref="I301:J301"/>
    <mergeCell ref="K301:M301"/>
    <mergeCell ref="N301:P301"/>
    <mergeCell ref="Q301:S301"/>
    <mergeCell ref="C300:H300"/>
    <mergeCell ref="I300:J300"/>
    <mergeCell ref="K300:M300"/>
    <mergeCell ref="N300:P300"/>
    <mergeCell ref="Q298:S298"/>
    <mergeCell ref="C299:H299"/>
    <mergeCell ref="I299:J299"/>
    <mergeCell ref="K299:M299"/>
    <mergeCell ref="N299:P299"/>
    <mergeCell ref="Q299:S299"/>
    <mergeCell ref="C298:H298"/>
    <mergeCell ref="I298:J298"/>
    <mergeCell ref="K298:M298"/>
    <mergeCell ref="N298:P298"/>
    <mergeCell ref="Q296:S296"/>
    <mergeCell ref="C297:H297"/>
    <mergeCell ref="I297:J297"/>
    <mergeCell ref="K297:M297"/>
    <mergeCell ref="N297:P297"/>
    <mergeCell ref="Q297:S297"/>
    <mergeCell ref="C296:H296"/>
    <mergeCell ref="I296:J296"/>
    <mergeCell ref="K296:M296"/>
    <mergeCell ref="N296:P296"/>
    <mergeCell ref="N295:P295"/>
    <mergeCell ref="C290:J290"/>
    <mergeCell ref="K290:M290"/>
    <mergeCell ref="N290:S290"/>
    <mergeCell ref="B293:S293"/>
    <mergeCell ref="Q295:S295"/>
    <mergeCell ref="C295:H295"/>
    <mergeCell ref="I295:J295"/>
    <mergeCell ref="K295:M295"/>
    <mergeCell ref="C288:J288"/>
    <mergeCell ref="K288:M288"/>
    <mergeCell ref="N288:S288"/>
    <mergeCell ref="C289:J289"/>
    <mergeCell ref="K289:M289"/>
    <mergeCell ref="N289:S289"/>
    <mergeCell ref="C287:J287"/>
    <mergeCell ref="K287:M287"/>
    <mergeCell ref="N287:S287"/>
    <mergeCell ref="C286:J286"/>
    <mergeCell ref="K286:M286"/>
    <mergeCell ref="N286:S286"/>
    <mergeCell ref="C281:I281"/>
    <mergeCell ref="J281:K281"/>
    <mergeCell ref="L281:S281"/>
    <mergeCell ref="J282:K282"/>
    <mergeCell ref="L282:S282"/>
    <mergeCell ref="C283:K283"/>
    <mergeCell ref="L283:S283"/>
    <mergeCell ref="C282:I282"/>
    <mergeCell ref="C275:O275"/>
    <mergeCell ref="P275:S275"/>
    <mergeCell ref="B277:S277"/>
    <mergeCell ref="C279:I279"/>
    <mergeCell ref="J279:K279"/>
    <mergeCell ref="L279:S279"/>
    <mergeCell ref="C280:I280"/>
    <mergeCell ref="J280:K280"/>
    <mergeCell ref="L280:S280"/>
    <mergeCell ref="P273:S273"/>
    <mergeCell ref="C274:G274"/>
    <mergeCell ref="H274:I274"/>
    <mergeCell ref="J274:L274"/>
    <mergeCell ref="M274:O274"/>
    <mergeCell ref="P274:S274"/>
    <mergeCell ref="C273:G273"/>
    <mergeCell ref="H273:I273"/>
    <mergeCell ref="J273:L273"/>
    <mergeCell ref="M273:O273"/>
    <mergeCell ref="P271:S271"/>
    <mergeCell ref="C272:G272"/>
    <mergeCell ref="H272:I272"/>
    <mergeCell ref="J272:L272"/>
    <mergeCell ref="M272:O272"/>
    <mergeCell ref="P272:S272"/>
    <mergeCell ref="C271:G271"/>
    <mergeCell ref="H271:I271"/>
    <mergeCell ref="J271:L271"/>
    <mergeCell ref="M271:O271"/>
    <mergeCell ref="C266:O266"/>
    <mergeCell ref="P266:S266"/>
    <mergeCell ref="B268:S268"/>
    <mergeCell ref="C270:G270"/>
    <mergeCell ref="H270:I270"/>
    <mergeCell ref="J270:L270"/>
    <mergeCell ref="M270:O270"/>
    <mergeCell ref="P270:S270"/>
    <mergeCell ref="P264:S264"/>
    <mergeCell ref="C265:G265"/>
    <mergeCell ref="H265:I265"/>
    <mergeCell ref="J265:L265"/>
    <mergeCell ref="M265:O265"/>
    <mergeCell ref="P265:S265"/>
    <mergeCell ref="C264:G264"/>
    <mergeCell ref="H264:I264"/>
    <mergeCell ref="J264:L264"/>
    <mergeCell ref="M264:O264"/>
    <mergeCell ref="P262:S262"/>
    <mergeCell ref="C263:G263"/>
    <mergeCell ref="H263:I263"/>
    <mergeCell ref="J263:L263"/>
    <mergeCell ref="M263:O263"/>
    <mergeCell ref="P263:S263"/>
    <mergeCell ref="C262:G262"/>
    <mergeCell ref="H262:I262"/>
    <mergeCell ref="J262:L262"/>
    <mergeCell ref="M262:O262"/>
    <mergeCell ref="B259:S259"/>
    <mergeCell ref="C261:G261"/>
    <mergeCell ref="H261:I261"/>
    <mergeCell ref="J261:L261"/>
    <mergeCell ref="M261:O261"/>
    <mergeCell ref="P261:S261"/>
    <mergeCell ref="Q255:S255"/>
    <mergeCell ref="C256:G256"/>
    <mergeCell ref="H256:I256"/>
    <mergeCell ref="J256:K256"/>
    <mergeCell ref="L256:N256"/>
    <mergeCell ref="L255:N255"/>
    <mergeCell ref="O255:P255"/>
    <mergeCell ref="C257:P257"/>
    <mergeCell ref="Q257:S257"/>
    <mergeCell ref="H254:I254"/>
    <mergeCell ref="J254:K254"/>
    <mergeCell ref="L254:N254"/>
    <mergeCell ref="O256:P256"/>
    <mergeCell ref="Q256:S256"/>
    <mergeCell ref="C255:G255"/>
    <mergeCell ref="H255:I255"/>
    <mergeCell ref="J255:K255"/>
    <mergeCell ref="O254:P254"/>
    <mergeCell ref="Q254:S254"/>
    <mergeCell ref="C253:G253"/>
    <mergeCell ref="H253:I253"/>
    <mergeCell ref="J253:K253"/>
    <mergeCell ref="L253:N253"/>
    <mergeCell ref="O253:P253"/>
    <mergeCell ref="Q253:S253"/>
    <mergeCell ref="C254:G254"/>
    <mergeCell ref="C247:G247"/>
    <mergeCell ref="H247:I247"/>
    <mergeCell ref="J247:L247"/>
    <mergeCell ref="M247:O247"/>
    <mergeCell ref="B250:S250"/>
    <mergeCell ref="C252:G252"/>
    <mergeCell ref="H252:I252"/>
    <mergeCell ref="J252:K252"/>
    <mergeCell ref="L252:N252"/>
    <mergeCell ref="O252:P252"/>
    <mergeCell ref="Q252:S252"/>
    <mergeCell ref="P247:S247"/>
    <mergeCell ref="C248:O248"/>
    <mergeCell ref="P248:S248"/>
    <mergeCell ref="C245:G245"/>
    <mergeCell ref="H245:I245"/>
    <mergeCell ref="J245:L245"/>
    <mergeCell ref="M245:O245"/>
    <mergeCell ref="P245:S245"/>
    <mergeCell ref="C246:G246"/>
    <mergeCell ref="H246:I246"/>
    <mergeCell ref="J246:L246"/>
    <mergeCell ref="M246:O246"/>
    <mergeCell ref="P246:S246"/>
    <mergeCell ref="C243:G243"/>
    <mergeCell ref="H243:I243"/>
    <mergeCell ref="J243:L243"/>
    <mergeCell ref="M243:O243"/>
    <mergeCell ref="P243:S243"/>
    <mergeCell ref="C244:G244"/>
    <mergeCell ref="H244:I244"/>
    <mergeCell ref="J244:L244"/>
    <mergeCell ref="M244:O244"/>
    <mergeCell ref="P244:S244"/>
    <mergeCell ref="B240:S240"/>
    <mergeCell ref="C242:G242"/>
    <mergeCell ref="H242:I242"/>
    <mergeCell ref="J242:L242"/>
    <mergeCell ref="M242:O242"/>
    <mergeCell ref="P242:S242"/>
    <mergeCell ref="F238:M238"/>
    <mergeCell ref="B232:G233"/>
    <mergeCell ref="M232:S233"/>
    <mergeCell ref="F236:M236"/>
    <mergeCell ref="I223:K223"/>
    <mergeCell ref="B220:P220"/>
    <mergeCell ref="Q220:S220"/>
    <mergeCell ref="F237:M237"/>
    <mergeCell ref="K218:L218"/>
    <mergeCell ref="N218:P218"/>
    <mergeCell ref="C219:H219"/>
    <mergeCell ref="I219:J219"/>
    <mergeCell ref="K219:L219"/>
    <mergeCell ref="N219:P219"/>
    <mergeCell ref="Q219:S219"/>
    <mergeCell ref="B215:S215"/>
    <mergeCell ref="C217:H217"/>
    <mergeCell ref="I217:J217"/>
    <mergeCell ref="K217:L217"/>
    <mergeCell ref="N217:P217"/>
    <mergeCell ref="Q217:S217"/>
    <mergeCell ref="Q218:S218"/>
    <mergeCell ref="C218:H218"/>
    <mergeCell ref="I218:J218"/>
    <mergeCell ref="F212:M212"/>
    <mergeCell ref="F213:M213"/>
    <mergeCell ref="I198:K198"/>
    <mergeCell ref="B207:G208"/>
    <mergeCell ref="M207:S208"/>
    <mergeCell ref="F211:M211"/>
    <mergeCell ref="B195:O195"/>
    <mergeCell ref="P195:R195"/>
    <mergeCell ref="C193:H193"/>
    <mergeCell ref="I193:J193"/>
    <mergeCell ref="K193:L193"/>
    <mergeCell ref="M193:O193"/>
    <mergeCell ref="P193:R193"/>
    <mergeCell ref="C194:H194"/>
    <mergeCell ref="I194:J194"/>
    <mergeCell ref="K194:L194"/>
    <mergeCell ref="M194:O194"/>
    <mergeCell ref="P194:R194"/>
    <mergeCell ref="B182:G183"/>
    <mergeCell ref="M182:R183"/>
    <mergeCell ref="F186:L186"/>
    <mergeCell ref="F188:L188"/>
    <mergeCell ref="B190:R190"/>
    <mergeCell ref="C192:H192"/>
    <mergeCell ref="I192:J192"/>
    <mergeCell ref="K192:L192"/>
    <mergeCell ref="M192:O192"/>
    <mergeCell ref="P192:R192"/>
    <mergeCell ref="C170:I170"/>
    <mergeCell ref="J170:K170"/>
    <mergeCell ref="L170:S170"/>
    <mergeCell ref="C171:K171"/>
    <mergeCell ref="L171:S171"/>
    <mergeCell ref="I173:K173"/>
    <mergeCell ref="C169:I169"/>
    <mergeCell ref="J169:K169"/>
    <mergeCell ref="L169:S169"/>
    <mergeCell ref="B166:S166"/>
    <mergeCell ref="C168:I168"/>
    <mergeCell ref="C162:I162"/>
    <mergeCell ref="J162:K162"/>
    <mergeCell ref="L162:S162"/>
    <mergeCell ref="J168:K168"/>
    <mergeCell ref="L168:S168"/>
    <mergeCell ref="C156:I156"/>
    <mergeCell ref="J156:K156"/>
    <mergeCell ref="L156:S156"/>
    <mergeCell ref="C164:K164"/>
    <mergeCell ref="L164:S164"/>
    <mergeCell ref="C163:I163"/>
    <mergeCell ref="J163:K163"/>
    <mergeCell ref="L163:S163"/>
    <mergeCell ref="J161:K161"/>
    <mergeCell ref="L161:S161"/>
    <mergeCell ref="C157:K157"/>
    <mergeCell ref="L157:S157"/>
    <mergeCell ref="C161:I161"/>
    <mergeCell ref="I133:K133"/>
    <mergeCell ref="B143:G144"/>
    <mergeCell ref="M143:S144"/>
    <mergeCell ref="G148:N148"/>
    <mergeCell ref="B159:S159"/>
    <mergeCell ref="C154:I154"/>
    <mergeCell ref="J154:K154"/>
    <mergeCell ref="L154:S154"/>
    <mergeCell ref="C155:I155"/>
    <mergeCell ref="J155:K155"/>
    <mergeCell ref="G150:N150"/>
    <mergeCell ref="B152:S152"/>
    <mergeCell ref="L155:S155"/>
    <mergeCell ref="C129:I129"/>
    <mergeCell ref="K129:L129"/>
    <mergeCell ref="N129:P129"/>
    <mergeCell ref="Q129:S129"/>
    <mergeCell ref="C130:I130"/>
    <mergeCell ref="K130:L130"/>
    <mergeCell ref="N130:P130"/>
    <mergeCell ref="Q130:S130"/>
    <mergeCell ref="C125:P125"/>
    <mergeCell ref="Q125:S125"/>
    <mergeCell ref="C128:I128"/>
    <mergeCell ref="K128:L128"/>
    <mergeCell ref="N128:P128"/>
    <mergeCell ref="Q128:S128"/>
    <mergeCell ref="Q123:S123"/>
    <mergeCell ref="C124:H124"/>
    <mergeCell ref="I124:J124"/>
    <mergeCell ref="K124:L124"/>
    <mergeCell ref="N124:P124"/>
    <mergeCell ref="Q124:S124"/>
    <mergeCell ref="C123:H123"/>
    <mergeCell ref="I123:J123"/>
    <mergeCell ref="K123:L123"/>
    <mergeCell ref="N123:P123"/>
    <mergeCell ref="F117:M117"/>
    <mergeCell ref="F118:M118"/>
    <mergeCell ref="B120:S120"/>
    <mergeCell ref="C122:H122"/>
    <mergeCell ref="I122:J122"/>
    <mergeCell ref="K122:L122"/>
    <mergeCell ref="N122:P122"/>
    <mergeCell ref="Q122:S122"/>
    <mergeCell ref="C92:I92"/>
    <mergeCell ref="J92:O92"/>
    <mergeCell ref="P92:S92"/>
    <mergeCell ref="B95:S95"/>
    <mergeCell ref="C97:I97"/>
    <mergeCell ref="J97:K97"/>
    <mergeCell ref="L97:S97"/>
    <mergeCell ref="J99:K99"/>
    <mergeCell ref="B112:G113"/>
    <mergeCell ref="M112:S113"/>
    <mergeCell ref="L99:S99"/>
    <mergeCell ref="C100:K100"/>
    <mergeCell ref="L100:S100"/>
    <mergeCell ref="I103:K103"/>
    <mergeCell ref="J89:O89"/>
    <mergeCell ref="P89:S89"/>
    <mergeCell ref="C90:I90"/>
    <mergeCell ref="J90:O90"/>
    <mergeCell ref="P90:S90"/>
    <mergeCell ref="F116:M116"/>
    <mergeCell ref="C98:I98"/>
    <mergeCell ref="J98:K98"/>
    <mergeCell ref="L98:S98"/>
    <mergeCell ref="C99:I99"/>
    <mergeCell ref="B79:S79"/>
    <mergeCell ref="C80:I80"/>
    <mergeCell ref="J80:O80"/>
    <mergeCell ref="P80:S80"/>
    <mergeCell ref="C88:I88"/>
    <mergeCell ref="J88:O88"/>
    <mergeCell ref="P88:S88"/>
    <mergeCell ref="C81:I81"/>
    <mergeCell ref="J81:O81"/>
    <mergeCell ref="P81:S81"/>
    <mergeCell ref="C82:I82"/>
    <mergeCell ref="J82:O82"/>
    <mergeCell ref="P82:S82"/>
    <mergeCell ref="C84:I84"/>
    <mergeCell ref="Q57:S57"/>
    <mergeCell ref="G60:H60"/>
    <mergeCell ref="B69:G70"/>
    <mergeCell ref="M69:S70"/>
    <mergeCell ref="F75:P75"/>
    <mergeCell ref="G76:N76"/>
    <mergeCell ref="G74:N74"/>
    <mergeCell ref="C55:H55"/>
    <mergeCell ref="I55:J55"/>
    <mergeCell ref="K55:M55"/>
    <mergeCell ref="N55:P55"/>
    <mergeCell ref="B57:P57"/>
    <mergeCell ref="Q55:S55"/>
    <mergeCell ref="C56:H56"/>
    <mergeCell ref="I56:J56"/>
    <mergeCell ref="K56:M56"/>
    <mergeCell ref="N56:P56"/>
    <mergeCell ref="Q56:S56"/>
    <mergeCell ref="N54:P54"/>
    <mergeCell ref="C50:I50"/>
    <mergeCell ref="J50:K50"/>
    <mergeCell ref="L50:S50"/>
    <mergeCell ref="B52:S52"/>
    <mergeCell ref="Q54:S54"/>
    <mergeCell ref="C54:H54"/>
    <mergeCell ref="I54:J54"/>
    <mergeCell ref="K54:M54"/>
    <mergeCell ref="C48:I48"/>
    <mergeCell ref="J48:K48"/>
    <mergeCell ref="L48:S48"/>
    <mergeCell ref="C49:I49"/>
    <mergeCell ref="J49:K49"/>
    <mergeCell ref="L49:S49"/>
    <mergeCell ref="M35:S36"/>
    <mergeCell ref="G40:N40"/>
    <mergeCell ref="G41:N41"/>
    <mergeCell ref="C47:I47"/>
    <mergeCell ref="J47:K47"/>
    <mergeCell ref="L47:S47"/>
    <mergeCell ref="G42:N42"/>
    <mergeCell ref="B45:S45"/>
    <mergeCell ref="B35:G36"/>
    <mergeCell ref="C24:H24"/>
    <mergeCell ref="I24:J24"/>
    <mergeCell ref="K24:M24"/>
    <mergeCell ref="N24:P24"/>
    <mergeCell ref="Q24:S24"/>
    <mergeCell ref="B25:P25"/>
    <mergeCell ref="Q25:S25"/>
    <mergeCell ref="Q22:S22"/>
    <mergeCell ref="C23:H23"/>
    <mergeCell ref="I23:J23"/>
    <mergeCell ref="K23:M23"/>
    <mergeCell ref="N23:P23"/>
    <mergeCell ref="Q23:S23"/>
    <mergeCell ref="C22:H22"/>
    <mergeCell ref="I22:J22"/>
    <mergeCell ref="K22:M22"/>
    <mergeCell ref="N22:P22"/>
    <mergeCell ref="C16:H16"/>
    <mergeCell ref="I16:J16"/>
    <mergeCell ref="K16:M16"/>
    <mergeCell ref="N16:P16"/>
    <mergeCell ref="B19:S19"/>
    <mergeCell ref="C21:H21"/>
    <mergeCell ref="I21:J21"/>
    <mergeCell ref="K21:M21"/>
    <mergeCell ref="N21:P21"/>
    <mergeCell ref="Q21:S21"/>
    <mergeCell ref="Q16:S16"/>
    <mergeCell ref="B17:P17"/>
    <mergeCell ref="Q17:S17"/>
    <mergeCell ref="Q14:S14"/>
    <mergeCell ref="C15:H15"/>
    <mergeCell ref="I15:J15"/>
    <mergeCell ref="K15:M15"/>
    <mergeCell ref="N15:P15"/>
    <mergeCell ref="Q15:S15"/>
    <mergeCell ref="C14:H14"/>
    <mergeCell ref="I14:J14"/>
    <mergeCell ref="K14:M14"/>
    <mergeCell ref="N14:P14"/>
    <mergeCell ref="F8:M8"/>
    <mergeCell ref="B12:S12"/>
    <mergeCell ref="B2:G3"/>
    <mergeCell ref="M2:S3"/>
    <mergeCell ref="F6:M6"/>
    <mergeCell ref="F7:M7"/>
    <mergeCell ref="C83:I83"/>
    <mergeCell ref="J83:O83"/>
    <mergeCell ref="P83:S83"/>
    <mergeCell ref="C91:I91"/>
    <mergeCell ref="J91:O91"/>
    <mergeCell ref="P91:S91"/>
    <mergeCell ref="J84:O84"/>
    <mergeCell ref="P84:S84"/>
    <mergeCell ref="B86:S86"/>
    <mergeCell ref="C89:I89"/>
  </mergeCells>
  <printOptions/>
  <pageMargins left="0.5905511811023623" right="0" top="0.3937007874015748" bottom="0" header="0" footer="0"/>
  <pageSetup fitToHeight="3" horizontalDpi="600" verticalDpi="600" orientation="portrait" paperSize="9" scale="96" r:id="rId1"/>
  <rowBreaks count="2" manualBreakCount="2">
    <brk id="196" max="19" man="1"/>
    <brk id="284" max="1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3"/>
  </sheetPr>
  <dimension ref="B1:U38"/>
  <sheetViews>
    <sheetView showGridLines="0" zoomScalePageLayoutView="0" workbookViewId="0" topLeftCell="B10">
      <selection activeCell="G51" sqref="G51"/>
    </sheetView>
  </sheetViews>
  <sheetFormatPr defaultColWidth="9.00390625" defaultRowHeight="12.75"/>
  <cols>
    <col min="1" max="1" width="3.25390625" style="0" hidden="1" customWidth="1"/>
    <col min="2" max="2" width="4.75390625" style="50" customWidth="1"/>
    <col min="3" max="6" width="4.75390625" style="10" customWidth="1"/>
    <col min="7" max="7" width="11.125" style="10" customWidth="1"/>
    <col min="8" max="8" width="4.75390625" style="10" customWidth="1"/>
    <col min="9" max="9" width="3.375" style="10" customWidth="1"/>
    <col min="10" max="10" width="5.375" style="10" customWidth="1"/>
    <col min="11" max="11" width="4.75390625" style="10" customWidth="1"/>
    <col min="12" max="12" width="4.625" style="10" customWidth="1"/>
    <col min="13" max="13" width="6.125" style="10" customWidth="1"/>
    <col min="14" max="18" width="4.75390625" style="10" customWidth="1"/>
    <col min="19" max="19" width="9.625" style="10" customWidth="1"/>
    <col min="20" max="20" width="4.75390625" style="0" customWidth="1"/>
    <col min="21" max="21" width="11.00390625" style="0" customWidth="1"/>
    <col min="22" max="22" width="10.875" style="0" customWidth="1"/>
  </cols>
  <sheetData>
    <row r="1" spans="2:21" ht="12.75">
      <c r="B1" s="3"/>
      <c r="M1" s="12" t="s">
        <v>121</v>
      </c>
      <c r="N1" s="12"/>
      <c r="O1" s="12"/>
      <c r="P1" s="12"/>
      <c r="Q1" s="12"/>
      <c r="R1" s="13"/>
      <c r="S1" s="13"/>
      <c r="U1" s="1"/>
    </row>
    <row r="2" spans="2:19" ht="12.75" customHeight="1">
      <c r="B2" s="429"/>
      <c r="C2" s="429"/>
      <c r="D2" s="429"/>
      <c r="E2" s="429"/>
      <c r="F2" s="429"/>
      <c r="G2" s="429"/>
      <c r="M2" s="430" t="s">
        <v>201</v>
      </c>
      <c r="N2" s="430"/>
      <c r="O2" s="430"/>
      <c r="P2" s="430"/>
      <c r="Q2" s="430"/>
      <c r="R2" s="430"/>
      <c r="S2" s="430"/>
    </row>
    <row r="3" spans="2:19" ht="24.75" customHeight="1">
      <c r="B3" s="429"/>
      <c r="C3" s="429"/>
      <c r="D3" s="429"/>
      <c r="E3" s="429"/>
      <c r="F3" s="429"/>
      <c r="G3" s="429"/>
      <c r="M3" s="430"/>
      <c r="N3" s="430"/>
      <c r="O3" s="430"/>
      <c r="P3" s="430"/>
      <c r="Q3" s="430"/>
      <c r="R3" s="430"/>
      <c r="S3" s="430"/>
    </row>
    <row r="4" spans="2:19" ht="12.75">
      <c r="B4" s="3"/>
      <c r="M4" s="12" t="s">
        <v>202</v>
      </c>
      <c r="N4" s="12"/>
      <c r="O4" s="12"/>
      <c r="P4" s="12"/>
      <c r="Q4" s="12"/>
      <c r="R4" s="13"/>
      <c r="S4" s="13"/>
    </row>
    <row r="5" spans="2:17" ht="12.75" customHeight="1">
      <c r="B5" s="3"/>
      <c r="M5" s="12" t="s">
        <v>66</v>
      </c>
      <c r="N5" s="12"/>
      <c r="O5" s="12"/>
      <c r="P5" s="12"/>
      <c r="Q5" s="12"/>
    </row>
    <row r="6" spans="6:13" ht="12.75">
      <c r="F6" s="431" t="s">
        <v>24</v>
      </c>
      <c r="G6" s="431"/>
      <c r="H6" s="431"/>
      <c r="I6" s="431"/>
      <c r="J6" s="431"/>
      <c r="K6" s="431"/>
      <c r="L6" s="431"/>
      <c r="M6" s="431"/>
    </row>
    <row r="7" spans="6:13" ht="12.75">
      <c r="F7" s="431" t="s">
        <v>188</v>
      </c>
      <c r="G7" s="431"/>
      <c r="H7" s="431"/>
      <c r="I7" s="431"/>
      <c r="J7" s="431"/>
      <c r="K7" s="431"/>
      <c r="L7" s="431"/>
      <c r="M7" s="431"/>
    </row>
    <row r="8" spans="6:13" ht="13.5" customHeight="1">
      <c r="F8" s="432" t="s">
        <v>200</v>
      </c>
      <c r="G8" s="432"/>
      <c r="H8" s="432"/>
      <c r="I8" s="432"/>
      <c r="J8" s="432"/>
      <c r="K8" s="432"/>
      <c r="L8" s="432"/>
      <c r="M8" s="432"/>
    </row>
    <row r="9" ht="19.5" customHeight="1"/>
    <row r="10" spans="2:19" ht="5.25" customHeight="1"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5"/>
      <c r="Q10" s="41"/>
      <c r="R10" s="23"/>
      <c r="S10" s="23"/>
    </row>
    <row r="11" spans="2:19" ht="9.75" customHeight="1">
      <c r="B11" s="51"/>
      <c r="C11" s="46"/>
      <c r="D11" s="46"/>
      <c r="E11" s="46"/>
      <c r="F11" s="46"/>
      <c r="G11" s="46"/>
      <c r="H11" s="46"/>
      <c r="I11" s="46"/>
      <c r="J11" s="46"/>
      <c r="K11" s="46"/>
      <c r="L11" s="23"/>
      <c r="M11" s="23"/>
      <c r="N11" s="23"/>
      <c r="O11" s="23"/>
      <c r="P11" s="23"/>
      <c r="Q11" s="23"/>
      <c r="R11" s="23"/>
      <c r="S11" s="23"/>
    </row>
    <row r="12" spans="2:19" ht="15.75" customHeight="1">
      <c r="B12" s="436" t="s">
        <v>74</v>
      </c>
      <c r="C12" s="436"/>
      <c r="D12" s="436"/>
      <c r="E12" s="436"/>
      <c r="F12" s="436"/>
      <c r="G12" s="436"/>
      <c r="H12" s="436"/>
      <c r="I12" s="436"/>
      <c r="J12" s="436"/>
      <c r="K12" s="436"/>
      <c r="L12" s="436"/>
      <c r="M12" s="436"/>
      <c r="N12" s="436"/>
      <c r="O12" s="436"/>
      <c r="P12" s="436"/>
      <c r="Q12" s="436"/>
      <c r="R12" s="436"/>
      <c r="S12" s="436"/>
    </row>
    <row r="13" spans="2:19" ht="15.75" customHeight="1">
      <c r="B13" s="51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</row>
    <row r="14" spans="2:19" ht="35.25" customHeight="1">
      <c r="B14" s="36" t="s">
        <v>25</v>
      </c>
      <c r="C14" s="437" t="s">
        <v>26</v>
      </c>
      <c r="D14" s="437"/>
      <c r="E14" s="437"/>
      <c r="F14" s="437"/>
      <c r="G14" s="437"/>
      <c r="H14" s="437"/>
      <c r="I14" s="437" t="s">
        <v>28</v>
      </c>
      <c r="J14" s="437"/>
      <c r="K14" s="305" t="s">
        <v>172</v>
      </c>
      <c r="L14" s="306"/>
      <c r="M14" s="307"/>
      <c r="N14" s="437" t="s">
        <v>173</v>
      </c>
      <c r="O14" s="437"/>
      <c r="P14" s="437"/>
      <c r="Q14" s="437" t="s">
        <v>37</v>
      </c>
      <c r="R14" s="437"/>
      <c r="S14" s="437"/>
    </row>
    <row r="15" spans="2:19" ht="13.5" customHeight="1">
      <c r="B15" s="36">
        <v>1</v>
      </c>
      <c r="C15" s="437">
        <v>2</v>
      </c>
      <c r="D15" s="437"/>
      <c r="E15" s="437"/>
      <c r="F15" s="437"/>
      <c r="G15" s="437"/>
      <c r="H15" s="437"/>
      <c r="I15" s="437">
        <v>3</v>
      </c>
      <c r="J15" s="437"/>
      <c r="K15" s="305">
        <v>4</v>
      </c>
      <c r="L15" s="306"/>
      <c r="M15" s="307"/>
      <c r="N15" s="437">
        <v>5</v>
      </c>
      <c r="O15" s="437"/>
      <c r="P15" s="437"/>
      <c r="Q15" s="437">
        <v>6</v>
      </c>
      <c r="R15" s="437"/>
      <c r="S15" s="437"/>
    </row>
    <row r="16" spans="2:19" ht="18" customHeight="1">
      <c r="B16" s="36">
        <v>1</v>
      </c>
      <c r="C16" s="295" t="s">
        <v>193</v>
      </c>
      <c r="D16" s="296"/>
      <c r="E16" s="296"/>
      <c r="F16" s="296"/>
      <c r="G16" s="296"/>
      <c r="H16" s="297"/>
      <c r="I16" s="418" t="s">
        <v>78</v>
      </c>
      <c r="J16" s="419"/>
      <c r="K16" s="426">
        <f>Q16/N16</f>
        <v>18000</v>
      </c>
      <c r="L16" s="427"/>
      <c r="M16" s="428"/>
      <c r="N16" s="420">
        <v>1</v>
      </c>
      <c r="O16" s="421"/>
      <c r="P16" s="422"/>
      <c r="Q16" s="420">
        <v>18000</v>
      </c>
      <c r="R16" s="421"/>
      <c r="S16" s="422"/>
    </row>
    <row r="17" spans="2:19" ht="13.5" customHeight="1">
      <c r="B17" s="433" t="s">
        <v>57</v>
      </c>
      <c r="C17" s="434"/>
      <c r="D17" s="434"/>
      <c r="E17" s="434"/>
      <c r="F17" s="434"/>
      <c r="G17" s="434"/>
      <c r="H17" s="434"/>
      <c r="I17" s="434"/>
      <c r="J17" s="434"/>
      <c r="K17" s="434"/>
      <c r="L17" s="434"/>
      <c r="M17" s="434"/>
      <c r="N17" s="434"/>
      <c r="O17" s="434"/>
      <c r="P17" s="435"/>
      <c r="Q17" s="319">
        <f>Q16</f>
        <v>18000</v>
      </c>
      <c r="R17" s="320"/>
      <c r="S17" s="321"/>
    </row>
    <row r="18" spans="2:19" ht="12.75"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64"/>
      <c r="R18" s="64"/>
      <c r="S18" s="64"/>
    </row>
    <row r="19" spans="2:19" ht="12.75">
      <c r="B19" s="436" t="s">
        <v>72</v>
      </c>
      <c r="C19" s="436"/>
      <c r="D19" s="436"/>
      <c r="E19" s="436"/>
      <c r="F19" s="436"/>
      <c r="G19" s="436"/>
      <c r="H19" s="436"/>
      <c r="I19" s="436"/>
      <c r="J19" s="436"/>
      <c r="K19" s="436"/>
      <c r="L19" s="436"/>
      <c r="M19" s="436"/>
      <c r="N19" s="436"/>
      <c r="O19" s="436"/>
      <c r="P19" s="436"/>
      <c r="Q19" s="436"/>
      <c r="R19" s="436"/>
      <c r="S19" s="436"/>
    </row>
    <row r="20" spans="2:19" ht="12.75">
      <c r="B20" s="51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</row>
    <row r="21" spans="2:19" ht="25.5">
      <c r="B21" s="36" t="s">
        <v>25</v>
      </c>
      <c r="C21" s="437" t="s">
        <v>26</v>
      </c>
      <c r="D21" s="437"/>
      <c r="E21" s="437"/>
      <c r="F21" s="437"/>
      <c r="G21" s="437"/>
      <c r="H21" s="437"/>
      <c r="I21" s="437" t="s">
        <v>28</v>
      </c>
      <c r="J21" s="437"/>
      <c r="K21" s="305" t="s">
        <v>172</v>
      </c>
      <c r="L21" s="306"/>
      <c r="M21" s="307"/>
      <c r="N21" s="437" t="s">
        <v>173</v>
      </c>
      <c r="O21" s="437"/>
      <c r="P21" s="437"/>
      <c r="Q21" s="437" t="s">
        <v>37</v>
      </c>
      <c r="R21" s="437"/>
      <c r="S21" s="437"/>
    </row>
    <row r="22" spans="2:19" ht="12.75">
      <c r="B22" s="36">
        <v>1</v>
      </c>
      <c r="C22" s="437">
        <v>2</v>
      </c>
      <c r="D22" s="437"/>
      <c r="E22" s="437"/>
      <c r="F22" s="437"/>
      <c r="G22" s="437"/>
      <c r="H22" s="437"/>
      <c r="I22" s="437">
        <v>3</v>
      </c>
      <c r="J22" s="437"/>
      <c r="K22" s="305">
        <v>4</v>
      </c>
      <c r="L22" s="306"/>
      <c r="M22" s="307"/>
      <c r="N22" s="437">
        <v>5</v>
      </c>
      <c r="O22" s="437"/>
      <c r="P22" s="437"/>
      <c r="Q22" s="437">
        <v>6</v>
      </c>
      <c r="R22" s="437"/>
      <c r="S22" s="437"/>
    </row>
    <row r="23" spans="2:19" ht="12.75">
      <c r="B23" s="36">
        <v>1</v>
      </c>
      <c r="C23" s="295" t="s">
        <v>203</v>
      </c>
      <c r="D23" s="296"/>
      <c r="E23" s="296"/>
      <c r="F23" s="296"/>
      <c r="G23" s="296"/>
      <c r="H23" s="297"/>
      <c r="I23" s="418" t="s">
        <v>78</v>
      </c>
      <c r="J23" s="419"/>
      <c r="K23" s="423">
        <v>91.2</v>
      </c>
      <c r="L23" s="424"/>
      <c r="M23" s="425"/>
      <c r="N23" s="420">
        <v>87</v>
      </c>
      <c r="O23" s="421"/>
      <c r="P23" s="422"/>
      <c r="Q23" s="420">
        <v>7950</v>
      </c>
      <c r="R23" s="421"/>
      <c r="S23" s="422"/>
    </row>
    <row r="24" spans="2:19" ht="12.75">
      <c r="B24" s="36">
        <v>2</v>
      </c>
      <c r="C24" s="295" t="s">
        <v>198</v>
      </c>
      <c r="D24" s="296"/>
      <c r="E24" s="296"/>
      <c r="F24" s="296"/>
      <c r="G24" s="296"/>
      <c r="H24" s="297"/>
      <c r="I24" s="418" t="s">
        <v>78</v>
      </c>
      <c r="J24" s="419"/>
      <c r="K24" s="426">
        <v>4</v>
      </c>
      <c r="L24" s="427"/>
      <c r="M24" s="428"/>
      <c r="N24" s="420">
        <v>1500</v>
      </c>
      <c r="O24" s="421"/>
      <c r="P24" s="422"/>
      <c r="Q24" s="420">
        <v>6000</v>
      </c>
      <c r="R24" s="421"/>
      <c r="S24" s="422"/>
    </row>
    <row r="25" spans="2:19" ht="12.75">
      <c r="B25" s="433" t="s">
        <v>57</v>
      </c>
      <c r="C25" s="434"/>
      <c r="D25" s="434"/>
      <c r="E25" s="434"/>
      <c r="F25" s="434"/>
      <c r="G25" s="434"/>
      <c r="H25" s="434"/>
      <c r="I25" s="434"/>
      <c r="J25" s="434"/>
      <c r="K25" s="434"/>
      <c r="L25" s="434"/>
      <c r="M25" s="434"/>
      <c r="N25" s="434"/>
      <c r="O25" s="434"/>
      <c r="P25" s="435"/>
      <c r="Q25" s="319">
        <f>Q23+Q24</f>
        <v>13950</v>
      </c>
      <c r="R25" s="320"/>
      <c r="S25" s="321"/>
    </row>
    <row r="26" spans="2:19" ht="12.75">
      <c r="B26" s="56"/>
      <c r="C26" s="23"/>
      <c r="D26" s="23"/>
      <c r="E26" s="23"/>
      <c r="F26" s="23"/>
      <c r="G26" s="23"/>
      <c r="H26" s="23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</row>
    <row r="27" spans="2:19" ht="12.75">
      <c r="B27" s="57"/>
      <c r="D27" s="54" t="s">
        <v>189</v>
      </c>
      <c r="F27" s="47"/>
      <c r="G27" s="26">
        <f>Q17+Q25</f>
        <v>31950</v>
      </c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</row>
    <row r="28" spans="2:19" ht="12.75">
      <c r="B28" s="57"/>
      <c r="D28" s="54"/>
      <c r="F28" s="47"/>
      <c r="G28" s="26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</row>
    <row r="29" spans="2:19" ht="12.75">
      <c r="B29" s="58"/>
      <c r="C29" s="23"/>
      <c r="D29" s="23"/>
      <c r="E29" s="23"/>
      <c r="F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</row>
    <row r="30" spans="2:19" ht="12.75">
      <c r="B30" s="12" t="s">
        <v>97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 t="s">
        <v>60</v>
      </c>
      <c r="N30" s="23"/>
      <c r="O30" s="23"/>
      <c r="P30" s="23"/>
      <c r="Q30" s="23"/>
      <c r="R30" s="23"/>
      <c r="S30" s="23"/>
    </row>
    <row r="31" spans="2:19" ht="12.75">
      <c r="B31" s="1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</row>
    <row r="32" spans="2:19" ht="12.75">
      <c r="B32" s="12" t="s">
        <v>98</v>
      </c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 t="s">
        <v>141</v>
      </c>
      <c r="N32" s="23"/>
      <c r="O32" s="23"/>
      <c r="P32" s="48" t="s">
        <v>61</v>
      </c>
      <c r="Q32" s="23"/>
      <c r="S32" s="23"/>
    </row>
    <row r="33" spans="3:8" ht="12.75">
      <c r="C33"/>
      <c r="D33" s="23"/>
      <c r="E33" s="23"/>
      <c r="F33" s="23"/>
      <c r="G33" s="23"/>
      <c r="H33" s="23"/>
    </row>
    <row r="37" spans="2:19" ht="12.75">
      <c r="B37" s="55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</row>
    <row r="38" spans="3:8" ht="12.75">
      <c r="C38" s="49"/>
      <c r="D38" s="49"/>
      <c r="E38" s="49"/>
      <c r="F38" s="49"/>
      <c r="G38" s="49"/>
      <c r="H38" s="49"/>
    </row>
  </sheetData>
  <sheetProtection/>
  <mergeCells count="46">
    <mergeCell ref="Q21:S21"/>
    <mergeCell ref="B25:P25"/>
    <mergeCell ref="Q25:S25"/>
    <mergeCell ref="Q22:S22"/>
    <mergeCell ref="C23:H23"/>
    <mergeCell ref="I23:J23"/>
    <mergeCell ref="N23:P23"/>
    <mergeCell ref="Q23:S23"/>
    <mergeCell ref="C22:H22"/>
    <mergeCell ref="I22:J22"/>
    <mergeCell ref="K22:M22"/>
    <mergeCell ref="N14:P14"/>
    <mergeCell ref="Q14:S14"/>
    <mergeCell ref="N22:P22"/>
    <mergeCell ref="K15:M15"/>
    <mergeCell ref="N15:P15"/>
    <mergeCell ref="Q15:S15"/>
    <mergeCell ref="B19:S19"/>
    <mergeCell ref="C21:H21"/>
    <mergeCell ref="C15:H15"/>
    <mergeCell ref="I15:J15"/>
    <mergeCell ref="K16:M16"/>
    <mergeCell ref="N16:P16"/>
    <mergeCell ref="I21:J21"/>
    <mergeCell ref="K21:M21"/>
    <mergeCell ref="N21:P21"/>
    <mergeCell ref="B2:G3"/>
    <mergeCell ref="M2:S3"/>
    <mergeCell ref="F6:M6"/>
    <mergeCell ref="F7:M7"/>
    <mergeCell ref="F8:M8"/>
    <mergeCell ref="B17:P17"/>
    <mergeCell ref="B12:S12"/>
    <mergeCell ref="C14:H14"/>
    <mergeCell ref="I14:J14"/>
    <mergeCell ref="K14:M14"/>
    <mergeCell ref="C16:H16"/>
    <mergeCell ref="I16:J16"/>
    <mergeCell ref="Q17:S17"/>
    <mergeCell ref="Q16:S16"/>
    <mergeCell ref="K23:M23"/>
    <mergeCell ref="Q24:S24"/>
    <mergeCell ref="C24:H24"/>
    <mergeCell ref="I24:J24"/>
    <mergeCell ref="K24:M24"/>
    <mergeCell ref="N24:P24"/>
  </mergeCells>
  <printOptions/>
  <pageMargins left="0.5905511811023623" right="0" top="0.3937007874015748" bottom="0" header="0" footer="0"/>
  <pageSetup horizontalDpi="600" verticalDpi="600" orientation="portrait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8"/>
    <pageSetUpPr fitToPage="1"/>
  </sheetPr>
  <dimension ref="B1:U378"/>
  <sheetViews>
    <sheetView showGridLines="0" zoomScalePageLayoutView="0" workbookViewId="0" topLeftCell="B7">
      <selection activeCell="P91" sqref="P91:S91"/>
    </sheetView>
  </sheetViews>
  <sheetFormatPr defaultColWidth="9.00390625" defaultRowHeight="12.75" outlineLevelRow="1"/>
  <cols>
    <col min="1" max="1" width="3.25390625" style="0" hidden="1" customWidth="1"/>
    <col min="2" max="2" width="4.75390625" style="66" customWidth="1"/>
    <col min="3" max="6" width="4.75390625" style="5" customWidth="1"/>
    <col min="7" max="7" width="11.125" style="5" customWidth="1"/>
    <col min="8" max="8" width="4.75390625" style="5" customWidth="1"/>
    <col min="9" max="9" width="3.375" style="5" customWidth="1"/>
    <col min="10" max="10" width="5.375" style="5" customWidth="1"/>
    <col min="11" max="11" width="4.75390625" style="5" customWidth="1"/>
    <col min="12" max="12" width="4.625" style="5" customWidth="1"/>
    <col min="13" max="13" width="6.125" style="5" customWidth="1"/>
    <col min="14" max="18" width="4.75390625" style="5" customWidth="1"/>
    <col min="19" max="19" width="9.625" style="5" customWidth="1"/>
    <col min="20" max="20" width="4.75390625" style="0" customWidth="1"/>
    <col min="21" max="21" width="18.625" style="0" customWidth="1"/>
    <col min="22" max="22" width="10.875" style="0" customWidth="1"/>
  </cols>
  <sheetData>
    <row r="1" spans="2:21" ht="12.75">
      <c r="B1" s="61"/>
      <c r="M1" s="61" t="s">
        <v>121</v>
      </c>
      <c r="N1" s="61"/>
      <c r="O1" s="61"/>
      <c r="P1" s="61"/>
      <c r="Q1" s="61"/>
      <c r="R1" s="168"/>
      <c r="S1" s="168"/>
      <c r="U1" s="1"/>
    </row>
    <row r="2" spans="2:19" ht="12.75" customHeight="1">
      <c r="B2" s="274"/>
      <c r="C2" s="274"/>
      <c r="D2" s="274"/>
      <c r="E2" s="274"/>
      <c r="F2" s="274"/>
      <c r="G2" s="274"/>
      <c r="M2" s="274" t="s">
        <v>201</v>
      </c>
      <c r="N2" s="274"/>
      <c r="O2" s="274"/>
      <c r="P2" s="274"/>
      <c r="Q2" s="274"/>
      <c r="R2" s="274"/>
      <c r="S2" s="274"/>
    </row>
    <row r="3" spans="2:19" ht="24.75" customHeight="1">
      <c r="B3" s="274"/>
      <c r="C3" s="274"/>
      <c r="D3" s="274"/>
      <c r="E3" s="274"/>
      <c r="F3" s="274"/>
      <c r="G3" s="274"/>
      <c r="M3" s="274"/>
      <c r="N3" s="274"/>
      <c r="O3" s="274"/>
      <c r="P3" s="274"/>
      <c r="Q3" s="274"/>
      <c r="R3" s="274"/>
      <c r="S3" s="274"/>
    </row>
    <row r="4" spans="2:19" ht="12.75">
      <c r="B4" s="61"/>
      <c r="M4" s="61" t="s">
        <v>202</v>
      </c>
      <c r="N4" s="61"/>
      <c r="O4" s="61"/>
      <c r="P4" s="61"/>
      <c r="Q4" s="61"/>
      <c r="R4" s="168"/>
      <c r="S4" s="168"/>
    </row>
    <row r="5" spans="2:17" ht="12.75" customHeight="1">
      <c r="B5" s="61"/>
      <c r="M5" s="61" t="s">
        <v>66</v>
      </c>
      <c r="N5" s="61"/>
      <c r="O5" s="61"/>
      <c r="P5" s="61"/>
      <c r="Q5" s="61"/>
    </row>
    <row r="6" spans="6:13" ht="12.75">
      <c r="F6" s="312" t="s">
        <v>24</v>
      </c>
      <c r="G6" s="312"/>
      <c r="H6" s="312"/>
      <c r="I6" s="312"/>
      <c r="J6" s="312"/>
      <c r="K6" s="312"/>
      <c r="L6" s="312"/>
      <c r="M6" s="312"/>
    </row>
    <row r="7" spans="6:13" ht="12.75">
      <c r="F7" s="312" t="s">
        <v>244</v>
      </c>
      <c r="G7" s="312"/>
      <c r="H7" s="312"/>
      <c r="I7" s="312"/>
      <c r="J7" s="312"/>
      <c r="K7" s="312"/>
      <c r="L7" s="312"/>
      <c r="M7" s="312"/>
    </row>
    <row r="8" spans="6:13" ht="13.5" customHeight="1">
      <c r="F8" s="304" t="s">
        <v>200</v>
      </c>
      <c r="G8" s="304"/>
      <c r="H8" s="304"/>
      <c r="I8" s="304"/>
      <c r="J8" s="304"/>
      <c r="K8" s="304"/>
      <c r="L8" s="304"/>
      <c r="M8" s="304"/>
    </row>
    <row r="9" ht="19.5" customHeight="1"/>
    <row r="10" spans="2:19" ht="5.25" customHeight="1">
      <c r="B10" s="169"/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170"/>
      <c r="Q10" s="171"/>
      <c r="R10" s="62"/>
      <c r="S10" s="62"/>
    </row>
    <row r="11" spans="2:19" ht="9.75" customHeight="1" hidden="1" outlineLevel="1">
      <c r="B11" s="67"/>
      <c r="C11" s="172"/>
      <c r="D11" s="172"/>
      <c r="E11" s="172"/>
      <c r="F11" s="172"/>
      <c r="G11" s="172"/>
      <c r="H11" s="172"/>
      <c r="I11" s="172"/>
      <c r="J11" s="172"/>
      <c r="K11" s="172"/>
      <c r="L11" s="62"/>
      <c r="M11" s="62"/>
      <c r="N11" s="62"/>
      <c r="O11" s="62"/>
      <c r="P11" s="62"/>
      <c r="Q11" s="62"/>
      <c r="R11" s="62"/>
      <c r="S11" s="62"/>
    </row>
    <row r="12" spans="2:19" ht="15.75" customHeight="1" hidden="1" outlineLevel="1">
      <c r="B12" s="311" t="s">
        <v>74</v>
      </c>
      <c r="C12" s="311"/>
      <c r="D12" s="311"/>
      <c r="E12" s="311"/>
      <c r="F12" s="311"/>
      <c r="G12" s="311"/>
      <c r="H12" s="311"/>
      <c r="I12" s="311"/>
      <c r="J12" s="311"/>
      <c r="K12" s="311"/>
      <c r="L12" s="311"/>
      <c r="M12" s="311"/>
      <c r="N12" s="311"/>
      <c r="O12" s="311"/>
      <c r="P12" s="311"/>
      <c r="Q12" s="311"/>
      <c r="R12" s="311"/>
      <c r="S12" s="311"/>
    </row>
    <row r="13" spans="2:19" ht="15.75" customHeight="1" hidden="1" outlineLevel="1">
      <c r="B13" s="67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</row>
    <row r="14" spans="2:19" ht="35.25" customHeight="1" hidden="1" outlineLevel="1">
      <c r="B14" s="4" t="s">
        <v>25</v>
      </c>
      <c r="C14" s="282" t="s">
        <v>26</v>
      </c>
      <c r="D14" s="282"/>
      <c r="E14" s="282"/>
      <c r="F14" s="282"/>
      <c r="G14" s="282"/>
      <c r="H14" s="282"/>
      <c r="I14" s="282" t="s">
        <v>28</v>
      </c>
      <c r="J14" s="282"/>
      <c r="K14" s="308" t="s">
        <v>172</v>
      </c>
      <c r="L14" s="309"/>
      <c r="M14" s="310"/>
      <c r="N14" s="282" t="s">
        <v>173</v>
      </c>
      <c r="O14" s="282"/>
      <c r="P14" s="282"/>
      <c r="Q14" s="282" t="s">
        <v>37</v>
      </c>
      <c r="R14" s="282"/>
      <c r="S14" s="282"/>
    </row>
    <row r="15" spans="2:19" ht="13.5" customHeight="1" hidden="1" outlineLevel="1">
      <c r="B15" s="4">
        <v>1</v>
      </c>
      <c r="C15" s="282">
        <v>2</v>
      </c>
      <c r="D15" s="282"/>
      <c r="E15" s="282"/>
      <c r="F15" s="282"/>
      <c r="G15" s="282"/>
      <c r="H15" s="282"/>
      <c r="I15" s="282">
        <v>3</v>
      </c>
      <c r="J15" s="282"/>
      <c r="K15" s="308">
        <v>4</v>
      </c>
      <c r="L15" s="309"/>
      <c r="M15" s="310"/>
      <c r="N15" s="282">
        <v>5</v>
      </c>
      <c r="O15" s="282"/>
      <c r="P15" s="282"/>
      <c r="Q15" s="282">
        <v>6</v>
      </c>
      <c r="R15" s="282"/>
      <c r="S15" s="282"/>
    </row>
    <row r="16" spans="2:19" ht="18" customHeight="1" hidden="1" outlineLevel="1">
      <c r="B16" s="4">
        <v>1</v>
      </c>
      <c r="C16" s="322" t="s">
        <v>193</v>
      </c>
      <c r="D16" s="323"/>
      <c r="E16" s="323"/>
      <c r="F16" s="323"/>
      <c r="G16" s="323"/>
      <c r="H16" s="324"/>
      <c r="I16" s="325" t="s">
        <v>78</v>
      </c>
      <c r="J16" s="326"/>
      <c r="K16" s="327">
        <f>Q16/N16</f>
        <v>0</v>
      </c>
      <c r="L16" s="328"/>
      <c r="M16" s="329"/>
      <c r="N16" s="313">
        <v>1</v>
      </c>
      <c r="O16" s="314"/>
      <c r="P16" s="315"/>
      <c r="Q16" s="313">
        <v>0</v>
      </c>
      <c r="R16" s="314"/>
      <c r="S16" s="315"/>
    </row>
    <row r="17" spans="2:19" ht="13.5" customHeight="1" hidden="1" outlineLevel="1">
      <c r="B17" s="316" t="s">
        <v>57</v>
      </c>
      <c r="C17" s="317"/>
      <c r="D17" s="317"/>
      <c r="E17" s="317"/>
      <c r="F17" s="317"/>
      <c r="G17" s="317"/>
      <c r="H17" s="317"/>
      <c r="I17" s="317"/>
      <c r="J17" s="317"/>
      <c r="K17" s="317"/>
      <c r="L17" s="317"/>
      <c r="M17" s="317"/>
      <c r="N17" s="317"/>
      <c r="O17" s="317"/>
      <c r="P17" s="318"/>
      <c r="Q17" s="319">
        <f>Q16</f>
        <v>0</v>
      </c>
      <c r="R17" s="320"/>
      <c r="S17" s="321"/>
    </row>
    <row r="18" spans="2:19" ht="12.75" hidden="1" outlineLevel="1"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64"/>
      <c r="R18" s="64"/>
      <c r="S18" s="64"/>
    </row>
    <row r="19" spans="2:19" ht="12.75" hidden="1" outlineLevel="1">
      <c r="B19" s="311" t="s">
        <v>72</v>
      </c>
      <c r="C19" s="311"/>
      <c r="D19" s="311"/>
      <c r="E19" s="311"/>
      <c r="F19" s="311"/>
      <c r="G19" s="311"/>
      <c r="H19" s="311"/>
      <c r="I19" s="311"/>
      <c r="J19" s="311"/>
      <c r="K19" s="311"/>
      <c r="L19" s="311"/>
      <c r="M19" s="311"/>
      <c r="N19" s="311"/>
      <c r="O19" s="311"/>
      <c r="P19" s="311"/>
      <c r="Q19" s="311"/>
      <c r="R19" s="311"/>
      <c r="S19" s="311"/>
    </row>
    <row r="20" spans="2:19" ht="12.75" hidden="1" outlineLevel="1">
      <c r="B20" s="67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</row>
    <row r="21" spans="2:19" ht="25.5" hidden="1" outlineLevel="1">
      <c r="B21" s="4" t="s">
        <v>25</v>
      </c>
      <c r="C21" s="282" t="s">
        <v>26</v>
      </c>
      <c r="D21" s="282"/>
      <c r="E21" s="282"/>
      <c r="F21" s="282"/>
      <c r="G21" s="282"/>
      <c r="H21" s="282"/>
      <c r="I21" s="282" t="s">
        <v>28</v>
      </c>
      <c r="J21" s="282"/>
      <c r="K21" s="308" t="s">
        <v>172</v>
      </c>
      <c r="L21" s="309"/>
      <c r="M21" s="310"/>
      <c r="N21" s="282" t="s">
        <v>173</v>
      </c>
      <c r="O21" s="282"/>
      <c r="P21" s="282"/>
      <c r="Q21" s="282" t="s">
        <v>37</v>
      </c>
      <c r="R21" s="282"/>
      <c r="S21" s="282"/>
    </row>
    <row r="22" spans="2:19" ht="12.75" hidden="1" outlineLevel="1">
      <c r="B22" s="4">
        <v>1</v>
      </c>
      <c r="C22" s="282">
        <v>2</v>
      </c>
      <c r="D22" s="282"/>
      <c r="E22" s="282"/>
      <c r="F22" s="282"/>
      <c r="G22" s="282"/>
      <c r="H22" s="282"/>
      <c r="I22" s="282">
        <v>3</v>
      </c>
      <c r="J22" s="282"/>
      <c r="K22" s="308">
        <v>4</v>
      </c>
      <c r="L22" s="309"/>
      <c r="M22" s="310"/>
      <c r="N22" s="282">
        <v>5</v>
      </c>
      <c r="O22" s="282"/>
      <c r="P22" s="282"/>
      <c r="Q22" s="282">
        <v>6</v>
      </c>
      <c r="R22" s="282"/>
      <c r="S22" s="282"/>
    </row>
    <row r="23" spans="2:19" ht="12.75" hidden="1" outlineLevel="1">
      <c r="B23" s="4">
        <v>1</v>
      </c>
      <c r="C23" s="322" t="s">
        <v>203</v>
      </c>
      <c r="D23" s="323"/>
      <c r="E23" s="323"/>
      <c r="F23" s="323"/>
      <c r="G23" s="323"/>
      <c r="H23" s="324"/>
      <c r="I23" s="325" t="s">
        <v>78</v>
      </c>
      <c r="J23" s="326"/>
      <c r="K23" s="330">
        <v>91.2</v>
      </c>
      <c r="L23" s="331"/>
      <c r="M23" s="332"/>
      <c r="N23" s="313">
        <v>87</v>
      </c>
      <c r="O23" s="314"/>
      <c r="P23" s="315"/>
      <c r="Q23" s="313">
        <v>0</v>
      </c>
      <c r="R23" s="314"/>
      <c r="S23" s="315"/>
    </row>
    <row r="24" spans="2:19" ht="12.75" hidden="1" outlineLevel="1">
      <c r="B24" s="4">
        <v>2</v>
      </c>
      <c r="C24" s="322" t="s">
        <v>198</v>
      </c>
      <c r="D24" s="323"/>
      <c r="E24" s="323"/>
      <c r="F24" s="323"/>
      <c r="G24" s="323"/>
      <c r="H24" s="324"/>
      <c r="I24" s="325" t="s">
        <v>78</v>
      </c>
      <c r="J24" s="326"/>
      <c r="K24" s="327">
        <v>4</v>
      </c>
      <c r="L24" s="328"/>
      <c r="M24" s="329"/>
      <c r="N24" s="313">
        <v>1500</v>
      </c>
      <c r="O24" s="314"/>
      <c r="P24" s="315"/>
      <c r="Q24" s="313">
        <v>0</v>
      </c>
      <c r="R24" s="314"/>
      <c r="S24" s="315"/>
    </row>
    <row r="25" spans="2:19" ht="12.75" hidden="1" outlineLevel="1">
      <c r="B25" s="316" t="s">
        <v>57</v>
      </c>
      <c r="C25" s="317"/>
      <c r="D25" s="317"/>
      <c r="E25" s="317"/>
      <c r="F25" s="317"/>
      <c r="G25" s="317"/>
      <c r="H25" s="317"/>
      <c r="I25" s="317"/>
      <c r="J25" s="317"/>
      <c r="K25" s="317"/>
      <c r="L25" s="317"/>
      <c r="M25" s="317"/>
      <c r="N25" s="317"/>
      <c r="O25" s="317"/>
      <c r="P25" s="318"/>
      <c r="Q25" s="319">
        <f>Q23+Q24</f>
        <v>0</v>
      </c>
      <c r="R25" s="320"/>
      <c r="S25" s="321"/>
    </row>
    <row r="26" spans="2:19" ht="12.75" hidden="1" outlineLevel="1">
      <c r="B26" s="70"/>
      <c r="C26" s="62"/>
      <c r="D26" s="62"/>
      <c r="E26" s="62"/>
      <c r="F26" s="62"/>
      <c r="G26" s="62"/>
      <c r="H26" s="6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</row>
    <row r="27" spans="2:19" ht="12.75" hidden="1" outlineLevel="1">
      <c r="B27" s="73"/>
      <c r="D27" s="71" t="s">
        <v>236</v>
      </c>
      <c r="F27" s="72"/>
      <c r="G27" s="64">
        <f>Q17+Q25</f>
        <v>0</v>
      </c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</row>
    <row r="28" spans="2:19" ht="12.75" hidden="1" outlineLevel="1">
      <c r="B28" s="73"/>
      <c r="D28" s="71"/>
      <c r="F28" s="72"/>
      <c r="G28" s="64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</row>
    <row r="29" spans="2:19" ht="12.75" hidden="1" outlineLevel="1">
      <c r="B29" s="70"/>
      <c r="C29" s="62"/>
      <c r="D29" s="62"/>
      <c r="E29" s="62"/>
      <c r="F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</row>
    <row r="30" spans="2:19" ht="12.75" hidden="1" outlineLevel="1">
      <c r="B30" s="61" t="s">
        <v>97</v>
      </c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 t="s">
        <v>60</v>
      </c>
      <c r="N30" s="62"/>
      <c r="O30" s="62"/>
      <c r="P30" s="62"/>
      <c r="Q30" s="62"/>
      <c r="R30" s="62"/>
      <c r="S30" s="62"/>
    </row>
    <row r="31" spans="2:19" ht="12.75" hidden="1" outlineLevel="1">
      <c r="B31" s="61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</row>
    <row r="32" spans="2:19" ht="12.75" hidden="1" outlineLevel="1">
      <c r="B32" s="61" t="s">
        <v>98</v>
      </c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 t="s">
        <v>141</v>
      </c>
      <c r="N32" s="62"/>
      <c r="O32" s="62"/>
      <c r="P32" s="74" t="s">
        <v>61</v>
      </c>
      <c r="Q32" s="62"/>
      <c r="S32" s="62"/>
    </row>
    <row r="33" spans="4:8" ht="12.75" hidden="1" outlineLevel="1">
      <c r="D33" s="62"/>
      <c r="E33" s="62"/>
      <c r="F33" s="62"/>
      <c r="G33" s="62"/>
      <c r="H33" s="62"/>
    </row>
    <row r="34" spans="2:19" ht="12.75" hidden="1" outlineLevel="1">
      <c r="B34" s="61"/>
      <c r="M34" s="61" t="s">
        <v>121</v>
      </c>
      <c r="N34" s="61"/>
      <c r="O34" s="61"/>
      <c r="P34" s="61"/>
      <c r="Q34" s="61"/>
      <c r="R34" s="168"/>
      <c r="S34" s="168"/>
    </row>
    <row r="35" spans="2:19" ht="12.75" hidden="1" outlineLevel="1">
      <c r="B35" s="274"/>
      <c r="C35" s="274"/>
      <c r="D35" s="274"/>
      <c r="E35" s="274"/>
      <c r="F35" s="274"/>
      <c r="G35" s="274"/>
      <c r="M35" s="274" t="s">
        <v>201</v>
      </c>
      <c r="N35" s="274"/>
      <c r="O35" s="274"/>
      <c r="P35" s="274"/>
      <c r="Q35" s="274"/>
      <c r="R35" s="274"/>
      <c r="S35" s="274"/>
    </row>
    <row r="36" spans="2:19" ht="12.75" hidden="1" outlineLevel="1">
      <c r="B36" s="274"/>
      <c r="C36" s="274"/>
      <c r="D36" s="274"/>
      <c r="E36" s="274"/>
      <c r="F36" s="274"/>
      <c r="G36" s="274"/>
      <c r="M36" s="274"/>
      <c r="N36" s="274"/>
      <c r="O36" s="274"/>
      <c r="P36" s="274"/>
      <c r="Q36" s="274"/>
      <c r="R36" s="274"/>
      <c r="S36" s="274"/>
    </row>
    <row r="37" spans="2:19" ht="12.75" hidden="1" outlineLevel="1">
      <c r="B37" s="61"/>
      <c r="M37" s="61" t="s">
        <v>202</v>
      </c>
      <c r="N37" s="61"/>
      <c r="O37" s="61"/>
      <c r="P37" s="61"/>
      <c r="Q37" s="61"/>
      <c r="R37" s="168"/>
      <c r="S37" s="168"/>
    </row>
    <row r="38" spans="2:17" ht="12.75" hidden="1" outlineLevel="1">
      <c r="B38" s="61"/>
      <c r="M38" s="61" t="s">
        <v>66</v>
      </c>
      <c r="N38" s="61"/>
      <c r="O38" s="61"/>
      <c r="P38" s="61"/>
      <c r="Q38" s="61"/>
    </row>
    <row r="39" ht="12.75" hidden="1" outlineLevel="1">
      <c r="B39" s="5"/>
    </row>
    <row r="40" spans="2:14" ht="12.75" hidden="1" outlineLevel="1">
      <c r="B40" s="5"/>
      <c r="G40" s="312" t="s">
        <v>24</v>
      </c>
      <c r="H40" s="312"/>
      <c r="I40" s="312"/>
      <c r="J40" s="312"/>
      <c r="K40" s="312"/>
      <c r="L40" s="312"/>
      <c r="M40" s="312"/>
      <c r="N40" s="312"/>
    </row>
    <row r="41" spans="2:14" ht="12.75" hidden="1" outlineLevel="1">
      <c r="B41" s="5"/>
      <c r="G41" s="312" t="s">
        <v>244</v>
      </c>
      <c r="H41" s="312"/>
      <c r="I41" s="312"/>
      <c r="J41" s="312"/>
      <c r="K41" s="312"/>
      <c r="L41" s="312"/>
      <c r="M41" s="312"/>
      <c r="N41" s="312"/>
    </row>
    <row r="42" spans="2:14" ht="12.75" hidden="1" outlineLevel="1">
      <c r="B42" s="5"/>
      <c r="F42" s="244"/>
      <c r="G42" s="304" t="s">
        <v>200</v>
      </c>
      <c r="H42" s="304"/>
      <c r="I42" s="304"/>
      <c r="J42" s="304"/>
      <c r="K42" s="304"/>
      <c r="L42" s="304"/>
      <c r="M42" s="304"/>
      <c r="N42" s="304"/>
    </row>
    <row r="43" ht="12.75" hidden="1" outlineLevel="1">
      <c r="B43" s="5"/>
    </row>
    <row r="44" spans="2:19" ht="12.75" hidden="1" outlineLevel="1">
      <c r="B44" s="245"/>
      <c r="C44" s="246"/>
      <c r="D44" s="246"/>
      <c r="E44" s="246"/>
      <c r="F44" s="246"/>
      <c r="G44" s="246"/>
      <c r="H44" s="246"/>
      <c r="I44" s="246"/>
      <c r="J44" s="246"/>
      <c r="K44" s="246"/>
      <c r="L44" s="246"/>
      <c r="M44" s="246"/>
      <c r="N44" s="246"/>
      <c r="O44" s="246"/>
      <c r="P44" s="247"/>
      <c r="Q44" s="248"/>
      <c r="R44" s="248"/>
      <c r="S44" s="248"/>
    </row>
    <row r="45" spans="2:19" ht="12.75" hidden="1" outlineLevel="1">
      <c r="B45" s="311" t="s">
        <v>74</v>
      </c>
      <c r="C45" s="311"/>
      <c r="D45" s="311"/>
      <c r="E45" s="311"/>
      <c r="F45" s="311"/>
      <c r="G45" s="311"/>
      <c r="H45" s="311"/>
      <c r="I45" s="311"/>
      <c r="J45" s="311"/>
      <c r="K45" s="311"/>
      <c r="L45" s="311"/>
      <c r="M45" s="311"/>
      <c r="N45" s="311"/>
      <c r="O45" s="311"/>
      <c r="P45" s="311"/>
      <c r="Q45" s="311"/>
      <c r="R45" s="311"/>
      <c r="S45" s="311"/>
    </row>
    <row r="46" spans="2:19" ht="12.75" hidden="1" outlineLevel="1">
      <c r="B46" s="67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 t="s">
        <v>30</v>
      </c>
      <c r="S46" s="62"/>
    </row>
    <row r="47" spans="2:19" ht="25.5" hidden="1" outlineLevel="1">
      <c r="B47" s="4" t="s">
        <v>25</v>
      </c>
      <c r="C47" s="282" t="s">
        <v>26</v>
      </c>
      <c r="D47" s="282"/>
      <c r="E47" s="282"/>
      <c r="F47" s="282"/>
      <c r="G47" s="282"/>
      <c r="H47" s="282"/>
      <c r="I47" s="282"/>
      <c r="J47" s="282" t="s">
        <v>28</v>
      </c>
      <c r="K47" s="282"/>
      <c r="L47" s="308" t="s">
        <v>125</v>
      </c>
      <c r="M47" s="309"/>
      <c r="N47" s="309"/>
      <c r="O47" s="309"/>
      <c r="P47" s="309"/>
      <c r="Q47" s="309"/>
      <c r="R47" s="309"/>
      <c r="S47" s="310"/>
    </row>
    <row r="48" spans="2:19" ht="12.75" hidden="1" outlineLevel="1">
      <c r="B48" s="4">
        <v>1</v>
      </c>
      <c r="C48" s="282">
        <v>2</v>
      </c>
      <c r="D48" s="282"/>
      <c r="E48" s="282"/>
      <c r="F48" s="282"/>
      <c r="G48" s="282"/>
      <c r="H48" s="282"/>
      <c r="I48" s="282"/>
      <c r="J48" s="282">
        <v>3</v>
      </c>
      <c r="K48" s="282"/>
      <c r="L48" s="308">
        <v>4</v>
      </c>
      <c r="M48" s="309"/>
      <c r="N48" s="309"/>
      <c r="O48" s="309"/>
      <c r="P48" s="309"/>
      <c r="Q48" s="309"/>
      <c r="R48" s="309"/>
      <c r="S48" s="310"/>
    </row>
    <row r="49" spans="2:19" ht="27" customHeight="1" hidden="1" outlineLevel="1">
      <c r="B49" s="4">
        <v>1</v>
      </c>
      <c r="C49" s="322" t="s">
        <v>137</v>
      </c>
      <c r="D49" s="323"/>
      <c r="E49" s="323"/>
      <c r="F49" s="323"/>
      <c r="G49" s="323"/>
      <c r="H49" s="323"/>
      <c r="I49" s="324"/>
      <c r="J49" s="333" t="s">
        <v>31</v>
      </c>
      <c r="K49" s="333"/>
      <c r="L49" s="334">
        <v>0</v>
      </c>
      <c r="M49" s="335"/>
      <c r="N49" s="335"/>
      <c r="O49" s="335"/>
      <c r="P49" s="335"/>
      <c r="Q49" s="335"/>
      <c r="R49" s="335"/>
      <c r="S49" s="336"/>
    </row>
    <row r="50" spans="2:19" ht="12.75" hidden="1" outlineLevel="1">
      <c r="B50" s="4"/>
      <c r="C50" s="337" t="s">
        <v>57</v>
      </c>
      <c r="D50" s="337"/>
      <c r="E50" s="337"/>
      <c r="F50" s="337"/>
      <c r="G50" s="337"/>
      <c r="H50" s="337"/>
      <c r="I50" s="337"/>
      <c r="J50" s="338"/>
      <c r="K50" s="339"/>
      <c r="L50" s="340">
        <f>L49</f>
        <v>0</v>
      </c>
      <c r="M50" s="340"/>
      <c r="N50" s="340"/>
      <c r="O50" s="340"/>
      <c r="P50" s="340"/>
      <c r="Q50" s="340"/>
      <c r="R50" s="340"/>
      <c r="S50" s="341"/>
    </row>
    <row r="51" spans="2:19" ht="12.75" hidden="1" outlineLevel="1">
      <c r="B51" s="169"/>
      <c r="C51" s="169"/>
      <c r="D51" s="169"/>
      <c r="E51" s="169"/>
      <c r="F51" s="169"/>
      <c r="G51" s="169"/>
      <c r="H51" s="169"/>
      <c r="I51" s="169"/>
      <c r="J51" s="169"/>
      <c r="K51" s="169"/>
      <c r="L51" s="169"/>
      <c r="M51" s="169"/>
      <c r="N51" s="169"/>
      <c r="O51" s="169"/>
      <c r="P51" s="170"/>
      <c r="Q51" s="171"/>
      <c r="R51" s="62"/>
      <c r="S51" s="62"/>
    </row>
    <row r="52" spans="2:19" ht="12.75" hidden="1" outlineLevel="1">
      <c r="B52" s="311" t="s">
        <v>72</v>
      </c>
      <c r="C52" s="311"/>
      <c r="D52" s="311"/>
      <c r="E52" s="311"/>
      <c r="F52" s="311"/>
      <c r="G52" s="311"/>
      <c r="H52" s="311"/>
      <c r="I52" s="311"/>
      <c r="J52" s="311"/>
      <c r="K52" s="311"/>
      <c r="L52" s="311"/>
      <c r="M52" s="311"/>
      <c r="N52" s="311"/>
      <c r="O52" s="311"/>
      <c r="P52" s="311"/>
      <c r="Q52" s="311"/>
      <c r="R52" s="311"/>
      <c r="S52" s="311"/>
    </row>
    <row r="53" spans="2:19" ht="12.75" hidden="1" outlineLevel="1">
      <c r="B53" s="243"/>
      <c r="C53" s="243"/>
      <c r="D53" s="243"/>
      <c r="E53" s="243"/>
      <c r="F53" s="243"/>
      <c r="G53" s="243"/>
      <c r="H53" s="243"/>
      <c r="I53" s="243"/>
      <c r="J53" s="243"/>
      <c r="K53" s="243"/>
      <c r="L53" s="243"/>
      <c r="M53" s="243"/>
      <c r="N53" s="243"/>
      <c r="O53" s="243"/>
      <c r="P53" s="243"/>
      <c r="Q53" s="243"/>
      <c r="R53" s="62" t="s">
        <v>30</v>
      </c>
      <c r="S53" s="243"/>
    </row>
    <row r="54" spans="2:19" ht="25.5" hidden="1" outlineLevel="1">
      <c r="B54" s="4" t="s">
        <v>25</v>
      </c>
      <c r="C54" s="282" t="s">
        <v>26</v>
      </c>
      <c r="D54" s="282"/>
      <c r="E54" s="282"/>
      <c r="F54" s="282"/>
      <c r="G54" s="282"/>
      <c r="H54" s="282"/>
      <c r="I54" s="282" t="s">
        <v>28</v>
      </c>
      <c r="J54" s="282"/>
      <c r="K54" s="308" t="s">
        <v>172</v>
      </c>
      <c r="L54" s="309"/>
      <c r="M54" s="310"/>
      <c r="N54" s="282" t="s">
        <v>173</v>
      </c>
      <c r="O54" s="282"/>
      <c r="P54" s="282"/>
      <c r="Q54" s="282" t="s">
        <v>37</v>
      </c>
      <c r="R54" s="282"/>
      <c r="S54" s="282"/>
    </row>
    <row r="55" spans="2:19" ht="12.75" hidden="1" outlineLevel="1">
      <c r="B55" s="4">
        <v>1</v>
      </c>
      <c r="C55" s="282">
        <v>2</v>
      </c>
      <c r="D55" s="282"/>
      <c r="E55" s="282"/>
      <c r="F55" s="282"/>
      <c r="G55" s="282"/>
      <c r="H55" s="282"/>
      <c r="I55" s="282">
        <v>3</v>
      </c>
      <c r="J55" s="282"/>
      <c r="K55" s="308">
        <v>4</v>
      </c>
      <c r="L55" s="309"/>
      <c r="M55" s="310"/>
      <c r="N55" s="282">
        <v>5</v>
      </c>
      <c r="O55" s="282"/>
      <c r="P55" s="282"/>
      <c r="Q55" s="282">
        <v>6</v>
      </c>
      <c r="R55" s="282"/>
      <c r="S55" s="282"/>
    </row>
    <row r="56" spans="2:19" ht="12.75" hidden="1" outlineLevel="1">
      <c r="B56" s="4"/>
      <c r="C56" s="281"/>
      <c r="D56" s="281"/>
      <c r="E56" s="281"/>
      <c r="F56" s="281"/>
      <c r="G56" s="281"/>
      <c r="H56" s="281"/>
      <c r="I56" s="282"/>
      <c r="J56" s="282"/>
      <c r="K56" s="342"/>
      <c r="L56" s="343"/>
      <c r="M56" s="344"/>
      <c r="N56" s="345"/>
      <c r="O56" s="282"/>
      <c r="P56" s="282"/>
      <c r="Q56" s="282">
        <v>0</v>
      </c>
      <c r="R56" s="282"/>
      <c r="S56" s="282"/>
    </row>
    <row r="57" spans="2:19" ht="12.75" hidden="1" outlineLevel="1">
      <c r="B57" s="338" t="s">
        <v>57</v>
      </c>
      <c r="C57" s="339"/>
      <c r="D57" s="339"/>
      <c r="E57" s="339"/>
      <c r="F57" s="339"/>
      <c r="G57" s="339"/>
      <c r="H57" s="339"/>
      <c r="I57" s="339"/>
      <c r="J57" s="339"/>
      <c r="K57" s="339"/>
      <c r="L57" s="339"/>
      <c r="M57" s="339"/>
      <c r="N57" s="339"/>
      <c r="O57" s="339"/>
      <c r="P57" s="346"/>
      <c r="Q57" s="350">
        <f>SUM(Q56:S56)</f>
        <v>0</v>
      </c>
      <c r="R57" s="350"/>
      <c r="S57" s="350"/>
    </row>
    <row r="58" ht="12.75" hidden="1" outlineLevel="1">
      <c r="B58" s="5"/>
    </row>
    <row r="59" ht="12.75" hidden="1" outlineLevel="1">
      <c r="B59" s="5"/>
    </row>
    <row r="60" spans="2:19" ht="12.75" hidden="1" outlineLevel="1">
      <c r="B60" s="70"/>
      <c r="D60" s="71" t="s">
        <v>236</v>
      </c>
      <c r="F60" s="72"/>
      <c r="G60" s="351">
        <f>L50+Q57</f>
        <v>0</v>
      </c>
      <c r="H60" s="351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</row>
    <row r="61" spans="2:19" ht="12.75" hidden="1" outlineLevel="1">
      <c r="B61" s="73"/>
      <c r="C61" s="72"/>
      <c r="D61" s="72"/>
      <c r="E61" s="72"/>
      <c r="F61" s="72"/>
      <c r="G61" s="64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</row>
    <row r="62" spans="2:19" ht="12.75" hidden="1" outlineLevel="1">
      <c r="B62" s="70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</row>
    <row r="63" spans="2:19" ht="12.75" hidden="1" outlineLevel="1">
      <c r="B63" s="61" t="s">
        <v>97</v>
      </c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 t="s">
        <v>60</v>
      </c>
      <c r="N63" s="62"/>
      <c r="O63" s="62"/>
      <c r="P63" s="62"/>
      <c r="Q63" s="62"/>
      <c r="R63" s="62"/>
      <c r="S63" s="62"/>
    </row>
    <row r="64" spans="2:19" ht="12.75" hidden="1" outlineLevel="1">
      <c r="B64" s="61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</row>
    <row r="65" spans="2:19" ht="12.75" hidden="1" outlineLevel="1">
      <c r="B65" s="61" t="s">
        <v>98</v>
      </c>
      <c r="D65" s="62"/>
      <c r="E65" s="62"/>
      <c r="F65" s="62"/>
      <c r="G65" s="62"/>
      <c r="H65" s="62"/>
      <c r="I65" s="62"/>
      <c r="J65" s="62"/>
      <c r="K65" s="62"/>
      <c r="L65" s="62"/>
      <c r="M65" s="62" t="s">
        <v>141</v>
      </c>
      <c r="N65" s="62"/>
      <c r="O65" s="62"/>
      <c r="P65" s="74" t="s">
        <v>61</v>
      </c>
      <c r="Q65" s="62"/>
      <c r="S65" s="62"/>
    </row>
    <row r="66" ht="12.75" hidden="1" outlineLevel="1"/>
    <row r="67" ht="12.75" hidden="1" outlineLevel="1"/>
    <row r="68" spans="2:19" ht="12.75" hidden="1" outlineLevel="1">
      <c r="B68" s="61"/>
      <c r="M68" s="61" t="s">
        <v>121</v>
      </c>
      <c r="N68" s="61"/>
      <c r="O68" s="61"/>
      <c r="P68" s="61"/>
      <c r="Q68" s="61"/>
      <c r="R68" s="168"/>
      <c r="S68" s="168"/>
    </row>
    <row r="69" spans="2:19" ht="12.75" hidden="1" outlineLevel="1">
      <c r="B69" s="274"/>
      <c r="C69" s="274"/>
      <c r="D69" s="274"/>
      <c r="E69" s="274"/>
      <c r="F69" s="274"/>
      <c r="G69" s="274"/>
      <c r="M69" s="274" t="s">
        <v>201</v>
      </c>
      <c r="N69" s="274"/>
      <c r="O69" s="274"/>
      <c r="P69" s="274"/>
      <c r="Q69" s="274"/>
      <c r="R69" s="274"/>
      <c r="S69" s="274"/>
    </row>
    <row r="70" spans="2:19" ht="12.75" hidden="1" outlineLevel="1">
      <c r="B70" s="274"/>
      <c r="C70" s="274"/>
      <c r="D70" s="274"/>
      <c r="E70" s="274"/>
      <c r="F70" s="274"/>
      <c r="G70" s="274"/>
      <c r="M70" s="274"/>
      <c r="N70" s="274"/>
      <c r="O70" s="274"/>
      <c r="P70" s="274"/>
      <c r="Q70" s="274"/>
      <c r="R70" s="274"/>
      <c r="S70" s="274"/>
    </row>
    <row r="71" spans="2:19" ht="12.75" hidden="1" outlineLevel="1">
      <c r="B71" s="61"/>
      <c r="M71" s="61" t="s">
        <v>202</v>
      </c>
      <c r="N71" s="61"/>
      <c r="O71" s="61"/>
      <c r="P71" s="61"/>
      <c r="Q71" s="61"/>
      <c r="R71" s="168"/>
      <c r="S71" s="168"/>
    </row>
    <row r="72" spans="2:17" ht="12.75" hidden="1" outlineLevel="1">
      <c r="B72" s="61"/>
      <c r="M72" s="61" t="s">
        <v>66</v>
      </c>
      <c r="N72" s="61"/>
      <c r="O72" s="61"/>
      <c r="P72" s="61"/>
      <c r="Q72" s="61"/>
    </row>
    <row r="73" ht="12.75" hidden="1" outlineLevel="1">
      <c r="B73" s="5"/>
    </row>
    <row r="74" spans="2:14" ht="12.75" hidden="1" outlineLevel="1">
      <c r="B74" s="5"/>
      <c r="G74" s="312" t="s">
        <v>24</v>
      </c>
      <c r="H74" s="312"/>
      <c r="I74" s="312"/>
      <c r="J74" s="312"/>
      <c r="K74" s="312"/>
      <c r="L74" s="312"/>
      <c r="M74" s="312"/>
      <c r="N74" s="312"/>
    </row>
    <row r="75" spans="2:16" ht="12.75" hidden="1" outlineLevel="1">
      <c r="B75" s="5"/>
      <c r="F75" s="312" t="s">
        <v>245</v>
      </c>
      <c r="G75" s="312"/>
      <c r="H75" s="312"/>
      <c r="I75" s="312"/>
      <c r="J75" s="312"/>
      <c r="K75" s="312"/>
      <c r="L75" s="312"/>
      <c r="M75" s="312"/>
      <c r="N75" s="312"/>
      <c r="O75" s="312"/>
      <c r="P75" s="312"/>
    </row>
    <row r="76" spans="2:14" ht="12.75" hidden="1" outlineLevel="1">
      <c r="B76" s="5"/>
      <c r="F76" s="244"/>
      <c r="G76" s="304" t="s">
        <v>200</v>
      </c>
      <c r="H76" s="304"/>
      <c r="I76" s="304"/>
      <c r="J76" s="304"/>
      <c r="K76" s="304"/>
      <c r="L76" s="304"/>
      <c r="M76" s="304"/>
      <c r="N76" s="304"/>
    </row>
    <row r="77" ht="12.75" hidden="1" outlineLevel="1">
      <c r="B77" s="5"/>
    </row>
    <row r="78" spans="2:19" ht="12.75" hidden="1" outlineLevel="1">
      <c r="B78" s="5"/>
      <c r="C78" s="242"/>
      <c r="D78" s="242"/>
      <c r="E78" s="242"/>
      <c r="F78" s="242"/>
      <c r="G78" s="242"/>
      <c r="H78" s="242"/>
      <c r="I78" s="242"/>
      <c r="J78" s="242"/>
      <c r="K78" s="242"/>
      <c r="L78" s="242"/>
      <c r="M78" s="242"/>
      <c r="N78" s="242"/>
      <c r="O78" s="242"/>
      <c r="P78" s="242"/>
      <c r="Q78" s="242"/>
      <c r="R78" s="242"/>
      <c r="S78" s="242"/>
    </row>
    <row r="79" spans="2:19" ht="12.75" collapsed="1">
      <c r="B79" s="304" t="s">
        <v>101</v>
      </c>
      <c r="C79" s="304"/>
      <c r="D79" s="304"/>
      <c r="E79" s="304"/>
      <c r="F79" s="304"/>
      <c r="G79" s="304"/>
      <c r="H79" s="304"/>
      <c r="I79" s="304"/>
      <c r="J79" s="304"/>
      <c r="K79" s="304"/>
      <c r="L79" s="304"/>
      <c r="M79" s="304"/>
      <c r="N79" s="304"/>
      <c r="O79" s="304"/>
      <c r="P79" s="304"/>
      <c r="Q79" s="304"/>
      <c r="R79" s="304"/>
      <c r="S79" s="304"/>
    </row>
    <row r="80" spans="2:19" ht="25.5" customHeight="1">
      <c r="B80" s="16" t="s">
        <v>25</v>
      </c>
      <c r="C80" s="305" t="s">
        <v>26</v>
      </c>
      <c r="D80" s="306"/>
      <c r="E80" s="306"/>
      <c r="F80" s="306"/>
      <c r="G80" s="306"/>
      <c r="H80" s="306"/>
      <c r="I80" s="307"/>
      <c r="J80" s="305" t="s">
        <v>28</v>
      </c>
      <c r="K80" s="306"/>
      <c r="L80" s="306"/>
      <c r="M80" s="306"/>
      <c r="N80" s="306"/>
      <c r="O80" s="307"/>
      <c r="P80" s="305" t="s">
        <v>27</v>
      </c>
      <c r="Q80" s="306"/>
      <c r="R80" s="306"/>
      <c r="S80" s="307"/>
    </row>
    <row r="81" spans="2:19" ht="12.75">
      <c r="B81" s="36">
        <v>1</v>
      </c>
      <c r="C81" s="305">
        <v>2</v>
      </c>
      <c r="D81" s="306"/>
      <c r="E81" s="306"/>
      <c r="F81" s="306"/>
      <c r="G81" s="306"/>
      <c r="H81" s="306"/>
      <c r="I81" s="307"/>
      <c r="J81" s="305">
        <v>3</v>
      </c>
      <c r="K81" s="306"/>
      <c r="L81" s="306"/>
      <c r="M81" s="306"/>
      <c r="N81" s="306"/>
      <c r="O81" s="307"/>
      <c r="P81" s="305">
        <v>4</v>
      </c>
      <c r="Q81" s="306"/>
      <c r="R81" s="306"/>
      <c r="S81" s="307"/>
    </row>
    <row r="82" spans="2:19" ht="12.75">
      <c r="B82" s="39">
        <v>1</v>
      </c>
      <c r="C82" s="286" t="s">
        <v>256</v>
      </c>
      <c r="D82" s="287"/>
      <c r="E82" s="287"/>
      <c r="F82" s="287"/>
      <c r="G82" s="287"/>
      <c r="H82" s="287"/>
      <c r="I82" s="288"/>
      <c r="J82" s="289" t="s">
        <v>183</v>
      </c>
      <c r="K82" s="290"/>
      <c r="L82" s="290"/>
      <c r="M82" s="290"/>
      <c r="N82" s="290"/>
      <c r="O82" s="291"/>
      <c r="P82" s="292">
        <v>3336301</v>
      </c>
      <c r="Q82" s="293"/>
      <c r="R82" s="293"/>
      <c r="S82" s="294"/>
    </row>
    <row r="83" spans="2:19" ht="12.75">
      <c r="B83" s="39">
        <v>2</v>
      </c>
      <c r="C83" s="286" t="s">
        <v>257</v>
      </c>
      <c r="D83" s="287"/>
      <c r="E83" s="287"/>
      <c r="F83" s="287"/>
      <c r="G83" s="287"/>
      <c r="H83" s="287"/>
      <c r="I83" s="288"/>
      <c r="J83" s="289" t="s">
        <v>184</v>
      </c>
      <c r="K83" s="290"/>
      <c r="L83" s="290"/>
      <c r="M83" s="290"/>
      <c r="N83" s="290"/>
      <c r="O83" s="291"/>
      <c r="P83" s="292">
        <v>1291023</v>
      </c>
      <c r="Q83" s="293"/>
      <c r="R83" s="293"/>
      <c r="S83" s="294"/>
    </row>
    <row r="84" spans="2:19" ht="12.75">
      <c r="B84" s="38"/>
      <c r="C84" s="347" t="s">
        <v>103</v>
      </c>
      <c r="D84" s="348"/>
      <c r="E84" s="348"/>
      <c r="F84" s="348"/>
      <c r="G84" s="348"/>
      <c r="H84" s="348"/>
      <c r="I84" s="349"/>
      <c r="J84" s="298"/>
      <c r="K84" s="299"/>
      <c r="L84" s="299"/>
      <c r="M84" s="299"/>
      <c r="N84" s="299"/>
      <c r="O84" s="300"/>
      <c r="P84" s="301">
        <f>P82+P83</f>
        <v>4627324</v>
      </c>
      <c r="Q84" s="302"/>
      <c r="R84" s="302"/>
      <c r="S84" s="303"/>
    </row>
    <row r="85" ht="12.75">
      <c r="B85" s="5"/>
    </row>
    <row r="86" spans="2:19" ht="12.75">
      <c r="B86" s="304" t="s">
        <v>104</v>
      </c>
      <c r="C86" s="304"/>
      <c r="D86" s="304"/>
      <c r="E86" s="304"/>
      <c r="F86" s="304"/>
      <c r="G86" s="304"/>
      <c r="H86" s="304"/>
      <c r="I86" s="304"/>
      <c r="J86" s="304"/>
      <c r="K86" s="304"/>
      <c r="L86" s="304"/>
      <c r="M86" s="304"/>
      <c r="N86" s="304"/>
      <c r="O86" s="304"/>
      <c r="P86" s="304"/>
      <c r="Q86" s="304"/>
      <c r="R86" s="304"/>
      <c r="S86" s="304"/>
    </row>
    <row r="87" spans="2:19" ht="12.75">
      <c r="B87" s="5"/>
      <c r="C87" s="242"/>
      <c r="D87" s="242"/>
      <c r="E87" s="242"/>
      <c r="F87" s="242"/>
      <c r="G87" s="242"/>
      <c r="H87" s="242"/>
      <c r="I87" s="242"/>
      <c r="J87" s="242"/>
      <c r="K87" s="242"/>
      <c r="L87" s="242"/>
      <c r="M87" s="242"/>
      <c r="N87" s="242"/>
      <c r="O87" s="242"/>
      <c r="P87" s="242"/>
      <c r="Q87" s="242"/>
      <c r="R87" s="242"/>
      <c r="S87" s="242"/>
    </row>
    <row r="88" spans="2:19" ht="25.5" customHeight="1">
      <c r="B88" s="16" t="s">
        <v>25</v>
      </c>
      <c r="C88" s="305" t="s">
        <v>26</v>
      </c>
      <c r="D88" s="306"/>
      <c r="E88" s="306"/>
      <c r="F88" s="306"/>
      <c r="G88" s="306"/>
      <c r="H88" s="306"/>
      <c r="I88" s="307"/>
      <c r="J88" s="305" t="s">
        <v>28</v>
      </c>
      <c r="K88" s="306"/>
      <c r="L88" s="306"/>
      <c r="M88" s="306"/>
      <c r="N88" s="306"/>
      <c r="O88" s="307"/>
      <c r="P88" s="305" t="s">
        <v>27</v>
      </c>
      <c r="Q88" s="306"/>
      <c r="R88" s="306"/>
      <c r="S88" s="307"/>
    </row>
    <row r="89" spans="2:19" ht="12.75">
      <c r="B89" s="36">
        <v>1</v>
      </c>
      <c r="C89" s="305">
        <v>2</v>
      </c>
      <c r="D89" s="306"/>
      <c r="E89" s="306"/>
      <c r="F89" s="306"/>
      <c r="G89" s="306"/>
      <c r="H89" s="306"/>
      <c r="I89" s="307"/>
      <c r="J89" s="305">
        <v>3</v>
      </c>
      <c r="K89" s="306"/>
      <c r="L89" s="306"/>
      <c r="M89" s="306"/>
      <c r="N89" s="306"/>
      <c r="O89" s="307"/>
      <c r="P89" s="305">
        <v>4</v>
      </c>
      <c r="Q89" s="306"/>
      <c r="R89" s="306"/>
      <c r="S89" s="307"/>
    </row>
    <row r="90" spans="2:19" ht="12.75" customHeight="1">
      <c r="B90" s="36">
        <v>1</v>
      </c>
      <c r="C90" s="295" t="s">
        <v>258</v>
      </c>
      <c r="D90" s="296"/>
      <c r="E90" s="296"/>
      <c r="F90" s="296"/>
      <c r="G90" s="296"/>
      <c r="H90" s="296"/>
      <c r="I90" s="297"/>
      <c r="J90" s="289" t="s">
        <v>260</v>
      </c>
      <c r="K90" s="290"/>
      <c r="L90" s="290"/>
      <c r="M90" s="290"/>
      <c r="N90" s="290"/>
      <c r="O90" s="291"/>
      <c r="P90" s="292">
        <v>1007563</v>
      </c>
      <c r="Q90" s="293"/>
      <c r="R90" s="293"/>
      <c r="S90" s="294"/>
    </row>
    <row r="91" spans="2:19" ht="12.75">
      <c r="B91" s="36">
        <v>2</v>
      </c>
      <c r="C91" s="295" t="s">
        <v>259</v>
      </c>
      <c r="D91" s="296"/>
      <c r="E91" s="296"/>
      <c r="F91" s="296"/>
      <c r="G91" s="296"/>
      <c r="H91" s="296"/>
      <c r="I91" s="297"/>
      <c r="J91" s="289" t="s">
        <v>261</v>
      </c>
      <c r="K91" s="290"/>
      <c r="L91" s="290"/>
      <c r="M91" s="290"/>
      <c r="N91" s="290"/>
      <c r="O91" s="291"/>
      <c r="P91" s="292">
        <v>389889</v>
      </c>
      <c r="Q91" s="293"/>
      <c r="R91" s="293"/>
      <c r="S91" s="294"/>
    </row>
    <row r="92" spans="2:19" ht="12.75">
      <c r="B92" s="38"/>
      <c r="C92" s="347" t="s">
        <v>103</v>
      </c>
      <c r="D92" s="348"/>
      <c r="E92" s="348"/>
      <c r="F92" s="348"/>
      <c r="G92" s="348"/>
      <c r="H92" s="348"/>
      <c r="I92" s="349"/>
      <c r="J92" s="298"/>
      <c r="K92" s="299"/>
      <c r="L92" s="299"/>
      <c r="M92" s="299"/>
      <c r="N92" s="299"/>
      <c r="O92" s="300"/>
      <c r="P92" s="301">
        <f>P90+P91</f>
        <v>1397452</v>
      </c>
      <c r="Q92" s="302"/>
      <c r="R92" s="302"/>
      <c r="S92" s="303"/>
    </row>
    <row r="93" spans="2:19" ht="12.75">
      <c r="B93" s="245"/>
      <c r="C93" s="246"/>
      <c r="D93" s="246"/>
      <c r="E93" s="246"/>
      <c r="F93" s="246"/>
      <c r="G93" s="246"/>
      <c r="H93" s="246"/>
      <c r="I93" s="246"/>
      <c r="J93" s="248"/>
      <c r="K93" s="248"/>
      <c r="L93" s="248"/>
      <c r="M93" s="248"/>
      <c r="N93" s="248"/>
      <c r="O93" s="248"/>
      <c r="P93" s="247"/>
      <c r="Q93" s="248"/>
      <c r="R93" s="248"/>
      <c r="S93" s="248"/>
    </row>
    <row r="94" spans="2:19" ht="12.75" hidden="1" outlineLevel="1">
      <c r="B94" s="250"/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64"/>
      <c r="Q94" s="64"/>
      <c r="R94" s="64"/>
      <c r="S94" s="64"/>
    </row>
    <row r="95" spans="2:19" ht="12.75" hidden="1" outlineLevel="1">
      <c r="B95" s="311" t="s">
        <v>142</v>
      </c>
      <c r="C95" s="311"/>
      <c r="D95" s="311"/>
      <c r="E95" s="311"/>
      <c r="F95" s="311"/>
      <c r="G95" s="311"/>
      <c r="H95" s="311"/>
      <c r="I95" s="311"/>
      <c r="J95" s="311"/>
      <c r="K95" s="311"/>
      <c r="L95" s="311"/>
      <c r="M95" s="311"/>
      <c r="N95" s="311"/>
      <c r="O95" s="311"/>
      <c r="P95" s="311"/>
      <c r="Q95" s="311"/>
      <c r="R95" s="311"/>
      <c r="S95" s="311"/>
    </row>
    <row r="96" spans="2:19" ht="12.75" hidden="1" outlineLevel="1">
      <c r="B96" s="169"/>
      <c r="C96" s="169"/>
      <c r="D96" s="169"/>
      <c r="E96" s="169"/>
      <c r="F96" s="169"/>
      <c r="G96" s="169"/>
      <c r="H96" s="169"/>
      <c r="I96" s="169"/>
      <c r="J96" s="169"/>
      <c r="K96" s="169"/>
      <c r="L96" s="169"/>
      <c r="M96" s="169"/>
      <c r="N96" s="169"/>
      <c r="O96" s="169"/>
      <c r="P96" s="170"/>
      <c r="Q96" s="171"/>
      <c r="R96" s="62"/>
      <c r="S96" s="62"/>
    </row>
    <row r="97" spans="2:19" ht="25.5" hidden="1" outlineLevel="1">
      <c r="B97" s="4" t="s">
        <v>25</v>
      </c>
      <c r="C97" s="308" t="s">
        <v>26</v>
      </c>
      <c r="D97" s="309"/>
      <c r="E97" s="309"/>
      <c r="F97" s="309"/>
      <c r="G97" s="309"/>
      <c r="H97" s="309"/>
      <c r="I97" s="310"/>
      <c r="J97" s="308" t="s">
        <v>28</v>
      </c>
      <c r="K97" s="310"/>
      <c r="L97" s="308" t="s">
        <v>125</v>
      </c>
      <c r="M97" s="309"/>
      <c r="N97" s="309"/>
      <c r="O97" s="309"/>
      <c r="P97" s="309"/>
      <c r="Q97" s="309"/>
      <c r="R97" s="309"/>
      <c r="S97" s="310"/>
    </row>
    <row r="98" spans="2:19" ht="12.75" hidden="1" outlineLevel="1">
      <c r="B98" s="4">
        <v>1</v>
      </c>
      <c r="C98" s="308">
        <v>2</v>
      </c>
      <c r="D98" s="309"/>
      <c r="E98" s="309"/>
      <c r="F98" s="309"/>
      <c r="G98" s="309"/>
      <c r="H98" s="309"/>
      <c r="I98" s="310"/>
      <c r="J98" s="308">
        <v>3</v>
      </c>
      <c r="K98" s="310"/>
      <c r="L98" s="308">
        <v>4</v>
      </c>
      <c r="M98" s="309"/>
      <c r="N98" s="309"/>
      <c r="O98" s="309"/>
      <c r="P98" s="309"/>
      <c r="Q98" s="309"/>
      <c r="R98" s="309"/>
      <c r="S98" s="310"/>
    </row>
    <row r="99" spans="2:19" ht="12.75" hidden="1" outlineLevel="1">
      <c r="B99" s="4">
        <v>1</v>
      </c>
      <c r="C99" s="322" t="s">
        <v>143</v>
      </c>
      <c r="D99" s="323"/>
      <c r="E99" s="323"/>
      <c r="F99" s="323"/>
      <c r="G99" s="323"/>
      <c r="H99" s="323"/>
      <c r="I99" s="324"/>
      <c r="J99" s="325" t="s">
        <v>262</v>
      </c>
      <c r="K99" s="326"/>
      <c r="L99" s="352">
        <v>0</v>
      </c>
      <c r="M99" s="353"/>
      <c r="N99" s="353"/>
      <c r="O99" s="353"/>
      <c r="P99" s="353"/>
      <c r="Q99" s="353"/>
      <c r="R99" s="353"/>
      <c r="S99" s="354"/>
    </row>
    <row r="100" spans="2:19" ht="12.75" hidden="1" outlineLevel="1">
      <c r="B100" s="4"/>
      <c r="C100" s="338" t="s">
        <v>57</v>
      </c>
      <c r="D100" s="339"/>
      <c r="E100" s="339"/>
      <c r="F100" s="339"/>
      <c r="G100" s="339"/>
      <c r="H100" s="339"/>
      <c r="I100" s="339"/>
      <c r="J100" s="339"/>
      <c r="K100" s="339"/>
      <c r="L100" s="355">
        <f>L99</f>
        <v>0</v>
      </c>
      <c r="M100" s="355"/>
      <c r="N100" s="355"/>
      <c r="O100" s="355"/>
      <c r="P100" s="355"/>
      <c r="Q100" s="355"/>
      <c r="R100" s="355"/>
      <c r="S100" s="356"/>
    </row>
    <row r="101" spans="2:19" ht="12.75" collapsed="1">
      <c r="B101" s="245"/>
      <c r="C101" s="246"/>
      <c r="D101" s="246"/>
      <c r="E101" s="246"/>
      <c r="F101" s="246"/>
      <c r="G101" s="246"/>
      <c r="H101" s="246"/>
      <c r="I101" s="246"/>
      <c r="J101" s="246"/>
      <c r="K101" s="246"/>
      <c r="L101" s="246"/>
      <c r="M101" s="246"/>
      <c r="N101" s="246"/>
      <c r="O101" s="246"/>
      <c r="P101" s="247"/>
      <c r="Q101" s="248"/>
      <c r="R101" s="248"/>
      <c r="S101" s="248"/>
    </row>
    <row r="102" spans="2:19" ht="12.75" hidden="1" outlineLevel="1">
      <c r="B102" s="251"/>
      <c r="C102" s="252"/>
      <c r="D102" s="252"/>
      <c r="E102" s="252"/>
      <c r="F102" s="252"/>
      <c r="G102" s="252"/>
      <c r="H102" s="252"/>
      <c r="I102" s="253"/>
      <c r="J102" s="253"/>
      <c r="K102" s="252"/>
      <c r="L102" s="252"/>
      <c r="M102" s="252"/>
      <c r="N102" s="252"/>
      <c r="O102" s="252"/>
      <c r="P102" s="252"/>
      <c r="Q102" s="248"/>
      <c r="R102" s="248"/>
      <c r="S102" s="248"/>
    </row>
    <row r="103" spans="2:19" ht="12.75" hidden="1" outlineLevel="1">
      <c r="B103" s="254" t="s">
        <v>237</v>
      </c>
      <c r="C103" s="248"/>
      <c r="D103" s="248"/>
      <c r="H103" s="252"/>
      <c r="I103" s="357">
        <f>P92+P84+L100</f>
        <v>6024776</v>
      </c>
      <c r="J103" s="357"/>
      <c r="K103" s="357"/>
      <c r="L103" s="252"/>
      <c r="M103" s="252"/>
      <c r="N103" s="252"/>
      <c r="O103" s="252"/>
      <c r="P103" s="252"/>
      <c r="Q103" s="248"/>
      <c r="R103" s="248"/>
      <c r="S103" s="248"/>
    </row>
    <row r="104" spans="2:19" ht="12.75" hidden="1" outlineLevel="1">
      <c r="B104" s="251"/>
      <c r="C104" s="252"/>
      <c r="D104" s="252"/>
      <c r="E104" s="252"/>
      <c r="F104" s="252"/>
      <c r="G104" s="252"/>
      <c r="H104" s="252"/>
      <c r="I104" s="253"/>
      <c r="J104" s="253"/>
      <c r="K104" s="252"/>
      <c r="L104" s="252"/>
      <c r="M104" s="252"/>
      <c r="N104" s="252"/>
      <c r="O104" s="252"/>
      <c r="P104" s="252"/>
      <c r="Q104" s="248"/>
      <c r="R104" s="248"/>
      <c r="S104" s="248"/>
    </row>
    <row r="105" spans="2:19" ht="12.75" hidden="1" outlineLevel="1">
      <c r="B105" s="251"/>
      <c r="C105" s="255"/>
      <c r="D105" s="255"/>
      <c r="E105" s="255"/>
      <c r="F105" s="255"/>
      <c r="G105" s="255"/>
      <c r="H105" s="255"/>
      <c r="I105" s="253"/>
      <c r="J105" s="253"/>
      <c r="K105" s="252"/>
      <c r="L105" s="252"/>
      <c r="M105" s="252"/>
      <c r="N105" s="252"/>
      <c r="O105" s="252"/>
      <c r="P105" s="252"/>
      <c r="Q105" s="248"/>
      <c r="R105" s="248"/>
      <c r="S105" s="248"/>
    </row>
    <row r="106" spans="2:19" ht="15" hidden="1" outlineLevel="1">
      <c r="B106" s="256" t="s">
        <v>97</v>
      </c>
      <c r="C106" s="256"/>
      <c r="D106" s="256"/>
      <c r="E106" s="256"/>
      <c r="F106" s="256"/>
      <c r="G106" s="256"/>
      <c r="H106" s="256"/>
      <c r="I106" s="256"/>
      <c r="J106" s="256"/>
      <c r="K106" s="256"/>
      <c r="L106" s="256" t="s">
        <v>60</v>
      </c>
      <c r="M106" s="256"/>
      <c r="N106" s="256"/>
      <c r="O106" s="257"/>
      <c r="P106" s="258"/>
      <c r="Q106" s="258"/>
      <c r="R106" s="248"/>
      <c r="S106" s="248"/>
    </row>
    <row r="107" spans="2:19" ht="12.75" hidden="1" outlineLevel="1">
      <c r="B107" s="5"/>
      <c r="O107" s="248"/>
      <c r="P107" s="248"/>
      <c r="Q107" s="248"/>
      <c r="R107" s="248"/>
      <c r="S107" s="248"/>
    </row>
    <row r="108" spans="2:14" ht="12.75" hidden="1" outlineLevel="1">
      <c r="B108" s="256" t="s">
        <v>98</v>
      </c>
      <c r="I108" s="256"/>
      <c r="J108" s="256"/>
      <c r="K108" s="256"/>
      <c r="L108" s="5" t="s">
        <v>141</v>
      </c>
      <c r="M108" s="256"/>
      <c r="N108" s="256"/>
    </row>
    <row r="109" spans="2:18" ht="12.75" hidden="1" outlineLevel="1">
      <c r="B109" s="87" t="s">
        <v>61</v>
      </c>
      <c r="O109" s="256"/>
      <c r="P109" s="256"/>
      <c r="Q109" s="256"/>
      <c r="R109" s="256"/>
    </row>
    <row r="110" ht="12.75" hidden="1" outlineLevel="1"/>
    <row r="111" spans="2:19" ht="12.75" hidden="1" outlineLevel="1">
      <c r="B111" s="61"/>
      <c r="M111" s="61" t="s">
        <v>121</v>
      </c>
      <c r="N111" s="61"/>
      <c r="O111" s="61"/>
      <c r="P111" s="61"/>
      <c r="Q111" s="61"/>
      <c r="R111" s="168"/>
      <c r="S111" s="168"/>
    </row>
    <row r="112" spans="2:19" ht="12.75" hidden="1" outlineLevel="1">
      <c r="B112" s="274"/>
      <c r="C112" s="274"/>
      <c r="D112" s="274"/>
      <c r="E112" s="274"/>
      <c r="F112" s="274"/>
      <c r="G112" s="274"/>
      <c r="M112" s="274" t="s">
        <v>201</v>
      </c>
      <c r="N112" s="274"/>
      <c r="O112" s="274"/>
      <c r="P112" s="274"/>
      <c r="Q112" s="274"/>
      <c r="R112" s="274"/>
      <c r="S112" s="274"/>
    </row>
    <row r="113" spans="2:19" ht="12.75" hidden="1" outlineLevel="1">
      <c r="B113" s="274"/>
      <c r="C113" s="274"/>
      <c r="D113" s="274"/>
      <c r="E113" s="274"/>
      <c r="F113" s="274"/>
      <c r="G113" s="274"/>
      <c r="M113" s="274"/>
      <c r="N113" s="274"/>
      <c r="O113" s="274"/>
      <c r="P113" s="274"/>
      <c r="Q113" s="274"/>
      <c r="R113" s="274"/>
      <c r="S113" s="274"/>
    </row>
    <row r="114" spans="2:19" ht="12.75" hidden="1" outlineLevel="1">
      <c r="B114" s="61"/>
      <c r="M114" s="61" t="s">
        <v>202</v>
      </c>
      <c r="N114" s="61"/>
      <c r="O114" s="61"/>
      <c r="P114" s="61"/>
      <c r="Q114" s="61"/>
      <c r="R114" s="168"/>
      <c r="S114" s="168"/>
    </row>
    <row r="115" spans="2:17" ht="12.75" hidden="1" outlineLevel="1">
      <c r="B115" s="61"/>
      <c r="M115" s="61" t="s">
        <v>66</v>
      </c>
      <c r="N115" s="61"/>
      <c r="O115" s="61"/>
      <c r="P115" s="61"/>
      <c r="Q115" s="61"/>
    </row>
    <row r="116" spans="6:13" ht="12.75" hidden="1" outlineLevel="1">
      <c r="F116" s="312" t="s">
        <v>24</v>
      </c>
      <c r="G116" s="312"/>
      <c r="H116" s="312"/>
      <c r="I116" s="312"/>
      <c r="J116" s="312"/>
      <c r="K116" s="312"/>
      <c r="L116" s="312"/>
      <c r="M116" s="312"/>
    </row>
    <row r="117" spans="6:13" ht="12.75" hidden="1" outlineLevel="1">
      <c r="F117" s="312" t="s">
        <v>246</v>
      </c>
      <c r="G117" s="312"/>
      <c r="H117" s="312"/>
      <c r="I117" s="312"/>
      <c r="J117" s="312"/>
      <c r="K117" s="312"/>
      <c r="L117" s="312"/>
      <c r="M117" s="312"/>
    </row>
    <row r="118" spans="6:13" ht="12.75" hidden="1" outlineLevel="1">
      <c r="F118" s="304" t="s">
        <v>200</v>
      </c>
      <c r="G118" s="304"/>
      <c r="H118" s="304"/>
      <c r="I118" s="304"/>
      <c r="J118" s="304"/>
      <c r="K118" s="304"/>
      <c r="L118" s="304"/>
      <c r="M118" s="304"/>
    </row>
    <row r="119" ht="12.75" hidden="1" outlineLevel="1"/>
    <row r="120" spans="2:19" ht="12.75" collapsed="1">
      <c r="B120" s="311" t="s">
        <v>72</v>
      </c>
      <c r="C120" s="311"/>
      <c r="D120" s="311"/>
      <c r="E120" s="311"/>
      <c r="F120" s="311"/>
      <c r="G120" s="311"/>
      <c r="H120" s="311"/>
      <c r="I120" s="311"/>
      <c r="J120" s="311"/>
      <c r="K120" s="311"/>
      <c r="L120" s="311"/>
      <c r="M120" s="311"/>
      <c r="N120" s="311"/>
      <c r="O120" s="311"/>
      <c r="P120" s="311"/>
      <c r="Q120" s="311"/>
      <c r="R120" s="311"/>
      <c r="S120" s="311"/>
    </row>
    <row r="121" spans="2:19" ht="12.75">
      <c r="B121" s="243"/>
      <c r="C121" s="243"/>
      <c r="D121" s="243"/>
      <c r="E121" s="243"/>
      <c r="F121" s="243"/>
      <c r="G121" s="243"/>
      <c r="H121" s="243"/>
      <c r="I121" s="243"/>
      <c r="J121" s="243"/>
      <c r="K121" s="243"/>
      <c r="L121" s="243"/>
      <c r="M121" s="243"/>
      <c r="N121" s="243"/>
      <c r="O121" s="243"/>
      <c r="P121" s="243"/>
      <c r="Q121" s="243"/>
      <c r="R121" s="62" t="s">
        <v>30</v>
      </c>
      <c r="S121" s="243"/>
    </row>
    <row r="122" spans="2:19" ht="25.5" hidden="1" outlineLevel="1">
      <c r="B122" s="4" t="s">
        <v>25</v>
      </c>
      <c r="C122" s="282" t="s">
        <v>26</v>
      </c>
      <c r="D122" s="282"/>
      <c r="E122" s="282"/>
      <c r="F122" s="282"/>
      <c r="G122" s="282"/>
      <c r="H122" s="282"/>
      <c r="I122" s="282" t="s">
        <v>28</v>
      </c>
      <c r="J122" s="282"/>
      <c r="K122" s="358" t="s">
        <v>62</v>
      </c>
      <c r="L122" s="358"/>
      <c r="M122" s="259" t="s">
        <v>63</v>
      </c>
      <c r="N122" s="282" t="s">
        <v>39</v>
      </c>
      <c r="O122" s="282"/>
      <c r="P122" s="282"/>
      <c r="Q122" s="308" t="s">
        <v>67</v>
      </c>
      <c r="R122" s="309"/>
      <c r="S122" s="310"/>
    </row>
    <row r="123" spans="2:19" ht="12.75" hidden="1" outlineLevel="1">
      <c r="B123" s="4">
        <v>1</v>
      </c>
      <c r="C123" s="282">
        <v>2</v>
      </c>
      <c r="D123" s="282"/>
      <c r="E123" s="282"/>
      <c r="F123" s="282"/>
      <c r="G123" s="282"/>
      <c r="H123" s="282"/>
      <c r="I123" s="282">
        <v>3</v>
      </c>
      <c r="J123" s="282"/>
      <c r="K123" s="282">
        <v>4</v>
      </c>
      <c r="L123" s="282"/>
      <c r="M123" s="4">
        <v>5</v>
      </c>
      <c r="N123" s="282">
        <v>6</v>
      </c>
      <c r="O123" s="282"/>
      <c r="P123" s="282"/>
      <c r="Q123" s="308">
        <v>7</v>
      </c>
      <c r="R123" s="309"/>
      <c r="S123" s="310"/>
    </row>
    <row r="124" spans="2:19" ht="12.75" hidden="1" outlineLevel="1">
      <c r="B124" s="4">
        <v>1</v>
      </c>
      <c r="C124" s="322"/>
      <c r="D124" s="323"/>
      <c r="E124" s="323"/>
      <c r="F124" s="323"/>
      <c r="G124" s="323"/>
      <c r="H124" s="324"/>
      <c r="I124" s="359" t="s">
        <v>120</v>
      </c>
      <c r="J124" s="359"/>
      <c r="K124" s="360"/>
      <c r="L124" s="360"/>
      <c r="M124" s="188"/>
      <c r="N124" s="361"/>
      <c r="O124" s="361"/>
      <c r="P124" s="361"/>
      <c r="Q124" s="362">
        <v>0</v>
      </c>
      <c r="R124" s="363"/>
      <c r="S124" s="364"/>
    </row>
    <row r="125" spans="2:19" ht="12.75" hidden="1" outlineLevel="1">
      <c r="B125" s="4"/>
      <c r="C125" s="338" t="s">
        <v>57</v>
      </c>
      <c r="D125" s="339"/>
      <c r="E125" s="339"/>
      <c r="F125" s="339"/>
      <c r="G125" s="339"/>
      <c r="H125" s="339"/>
      <c r="I125" s="339"/>
      <c r="J125" s="339"/>
      <c r="K125" s="339"/>
      <c r="L125" s="339"/>
      <c r="M125" s="339"/>
      <c r="N125" s="339"/>
      <c r="O125" s="339"/>
      <c r="P125" s="346"/>
      <c r="Q125" s="362">
        <f>Q124</f>
        <v>0</v>
      </c>
      <c r="R125" s="363"/>
      <c r="S125" s="364"/>
    </row>
    <row r="126" ht="12.75" hidden="1" outlineLevel="1">
      <c r="B126" s="5"/>
    </row>
    <row r="127" spans="2:17" ht="12.75" hidden="1" outlineLevel="1">
      <c r="B127" s="5"/>
      <c r="C127" s="242"/>
      <c r="D127" s="242"/>
      <c r="E127" s="242"/>
      <c r="F127" s="242"/>
      <c r="G127" s="242"/>
      <c r="H127" s="242"/>
      <c r="I127" s="242"/>
      <c r="J127" s="242"/>
      <c r="K127" s="242"/>
      <c r="L127" s="242"/>
      <c r="M127" s="242"/>
      <c r="N127" s="242"/>
      <c r="O127" s="242"/>
      <c r="P127" s="242"/>
      <c r="Q127" s="62" t="s">
        <v>36</v>
      </c>
    </row>
    <row r="128" spans="2:19" ht="38.25" collapsed="1">
      <c r="B128" s="249" t="s">
        <v>25</v>
      </c>
      <c r="C128" s="308" t="s">
        <v>26</v>
      </c>
      <c r="D128" s="309"/>
      <c r="E128" s="309"/>
      <c r="F128" s="309"/>
      <c r="G128" s="309"/>
      <c r="H128" s="309"/>
      <c r="I128" s="310"/>
      <c r="J128" s="4" t="s">
        <v>28</v>
      </c>
      <c r="K128" s="308" t="s">
        <v>62</v>
      </c>
      <c r="L128" s="310"/>
      <c r="M128" s="259" t="s">
        <v>107</v>
      </c>
      <c r="N128" s="308" t="s">
        <v>39</v>
      </c>
      <c r="O128" s="309"/>
      <c r="P128" s="310"/>
      <c r="Q128" s="308" t="s">
        <v>67</v>
      </c>
      <c r="R128" s="309"/>
      <c r="S128" s="310"/>
    </row>
    <row r="129" spans="2:19" ht="12.75">
      <c r="B129" s="4">
        <v>1</v>
      </c>
      <c r="C129" s="308">
        <v>2</v>
      </c>
      <c r="D129" s="309"/>
      <c r="E129" s="309"/>
      <c r="F129" s="309"/>
      <c r="G129" s="309"/>
      <c r="H129" s="309"/>
      <c r="I129" s="310"/>
      <c r="J129" s="4">
        <v>3</v>
      </c>
      <c r="K129" s="308">
        <v>4</v>
      </c>
      <c r="L129" s="310"/>
      <c r="M129" s="4">
        <v>5</v>
      </c>
      <c r="N129" s="308">
        <v>6</v>
      </c>
      <c r="O129" s="309"/>
      <c r="P129" s="310"/>
      <c r="Q129" s="308">
        <v>7</v>
      </c>
      <c r="R129" s="309"/>
      <c r="S129" s="310"/>
    </row>
    <row r="130" spans="2:19" ht="12.75">
      <c r="B130" s="4">
        <v>1</v>
      </c>
      <c r="C130" s="308" t="s">
        <v>108</v>
      </c>
      <c r="D130" s="309"/>
      <c r="E130" s="309"/>
      <c r="F130" s="309"/>
      <c r="G130" s="309"/>
      <c r="H130" s="309"/>
      <c r="I130" s="310"/>
      <c r="J130" s="115" t="s">
        <v>185</v>
      </c>
      <c r="K130" s="334">
        <f>Q130/N130/M130</f>
        <v>100</v>
      </c>
      <c r="L130" s="336"/>
      <c r="M130" s="260">
        <v>99</v>
      </c>
      <c r="N130" s="308">
        <v>15</v>
      </c>
      <c r="O130" s="309"/>
      <c r="P130" s="310"/>
      <c r="Q130" s="365">
        <v>148500</v>
      </c>
      <c r="R130" s="366"/>
      <c r="S130" s="367"/>
    </row>
    <row r="131" ht="12.75">
      <c r="B131" s="5"/>
    </row>
    <row r="132" ht="12.75" hidden="1" outlineLevel="1">
      <c r="B132" s="5"/>
    </row>
    <row r="133" spans="2:14" ht="12.75" hidden="1" outlineLevel="1">
      <c r="B133" s="254" t="s">
        <v>237</v>
      </c>
      <c r="C133" s="248"/>
      <c r="D133" s="248"/>
      <c r="H133" s="252"/>
      <c r="I133" s="357">
        <f>Q125+Q130</f>
        <v>148500</v>
      </c>
      <c r="J133" s="357"/>
      <c r="K133" s="357"/>
      <c r="L133" s="252"/>
      <c r="M133" s="252"/>
      <c r="N133" s="252"/>
    </row>
    <row r="134" spans="2:14" ht="12.75" hidden="1" outlineLevel="1">
      <c r="B134" s="251"/>
      <c r="C134" s="252"/>
      <c r="D134" s="252"/>
      <c r="E134" s="252"/>
      <c r="F134" s="252"/>
      <c r="G134" s="252"/>
      <c r="H134" s="252"/>
      <c r="I134" s="253"/>
      <c r="J134" s="253"/>
      <c r="K134" s="252"/>
      <c r="L134" s="252"/>
      <c r="M134" s="252"/>
      <c r="N134" s="252"/>
    </row>
    <row r="135" spans="2:14" ht="12.75" hidden="1" outlineLevel="1">
      <c r="B135" s="251"/>
      <c r="C135" s="255"/>
      <c r="D135" s="255"/>
      <c r="E135" s="255"/>
      <c r="F135" s="255"/>
      <c r="G135" s="255"/>
      <c r="H135" s="255"/>
      <c r="I135" s="253"/>
      <c r="J135" s="253"/>
      <c r="K135" s="252"/>
      <c r="L135" s="252"/>
      <c r="M135" s="252"/>
      <c r="N135" s="252"/>
    </row>
    <row r="136" spans="2:14" ht="12.75" hidden="1" outlineLevel="1">
      <c r="B136" s="256" t="s">
        <v>97</v>
      </c>
      <c r="C136" s="256"/>
      <c r="D136" s="256"/>
      <c r="E136" s="256"/>
      <c r="F136" s="256"/>
      <c r="G136" s="256"/>
      <c r="H136" s="256"/>
      <c r="I136" s="256"/>
      <c r="J136" s="256"/>
      <c r="K136" s="256"/>
      <c r="L136" s="256" t="s">
        <v>60</v>
      </c>
      <c r="M136" s="256"/>
      <c r="N136" s="256"/>
    </row>
    <row r="137" ht="12.75" hidden="1" outlineLevel="1">
      <c r="B137" s="5"/>
    </row>
    <row r="138" spans="2:14" ht="12.75" hidden="1" outlineLevel="1">
      <c r="B138" s="256" t="s">
        <v>98</v>
      </c>
      <c r="I138" s="256"/>
      <c r="J138" s="256"/>
      <c r="K138" s="256"/>
      <c r="L138" s="5" t="s">
        <v>141</v>
      </c>
      <c r="M138" s="256"/>
      <c r="N138" s="256"/>
    </row>
    <row r="139" ht="12.75" hidden="1" outlineLevel="1">
      <c r="B139" s="87" t="s">
        <v>61</v>
      </c>
    </row>
    <row r="140" ht="12.75" hidden="1" outlineLevel="1">
      <c r="B140" s="5"/>
    </row>
    <row r="141" ht="12.75" hidden="1" outlineLevel="1"/>
    <row r="142" spans="2:19" ht="12.75" hidden="1" outlineLevel="1">
      <c r="B142" s="61"/>
      <c r="M142" s="61" t="s">
        <v>121</v>
      </c>
      <c r="N142" s="61"/>
      <c r="O142" s="61"/>
      <c r="P142" s="61"/>
      <c r="Q142" s="61"/>
      <c r="R142" s="168"/>
      <c r="S142" s="168"/>
    </row>
    <row r="143" spans="2:19" ht="12.75" hidden="1" outlineLevel="1">
      <c r="B143" s="274"/>
      <c r="C143" s="274"/>
      <c r="D143" s="274"/>
      <c r="E143" s="274"/>
      <c r="F143" s="274"/>
      <c r="G143" s="274"/>
      <c r="M143" s="274" t="s">
        <v>201</v>
      </c>
      <c r="N143" s="274"/>
      <c r="O143" s="274"/>
      <c r="P143" s="274"/>
      <c r="Q143" s="274"/>
      <c r="R143" s="274"/>
      <c r="S143" s="274"/>
    </row>
    <row r="144" spans="2:19" ht="12.75" hidden="1" outlineLevel="1">
      <c r="B144" s="274"/>
      <c r="C144" s="274"/>
      <c r="D144" s="274"/>
      <c r="E144" s="274"/>
      <c r="F144" s="274"/>
      <c r="G144" s="274"/>
      <c r="M144" s="274"/>
      <c r="N144" s="274"/>
      <c r="O144" s="274"/>
      <c r="P144" s="274"/>
      <c r="Q144" s="274"/>
      <c r="R144" s="274"/>
      <c r="S144" s="274"/>
    </row>
    <row r="145" spans="2:19" ht="12.75" hidden="1" outlineLevel="1">
      <c r="B145" s="61"/>
      <c r="M145" s="61" t="s">
        <v>202</v>
      </c>
      <c r="N145" s="61"/>
      <c r="O145" s="61"/>
      <c r="P145" s="61"/>
      <c r="Q145" s="61"/>
      <c r="R145" s="168"/>
      <c r="S145" s="168"/>
    </row>
    <row r="146" spans="2:17" ht="12.75" hidden="1" outlineLevel="1">
      <c r="B146" s="61"/>
      <c r="M146" s="61" t="s">
        <v>66</v>
      </c>
      <c r="N146" s="61"/>
      <c r="O146" s="61"/>
      <c r="P146" s="61"/>
      <c r="Q146" s="61"/>
    </row>
    <row r="147" ht="12.75" hidden="1" outlineLevel="1">
      <c r="B147" s="5"/>
    </row>
    <row r="148" spans="2:14" ht="12.75" hidden="1" outlineLevel="1">
      <c r="B148" s="5"/>
      <c r="G148" s="312" t="s">
        <v>24</v>
      </c>
      <c r="H148" s="312"/>
      <c r="I148" s="312"/>
      <c r="J148" s="312"/>
      <c r="K148" s="312"/>
      <c r="L148" s="312"/>
      <c r="M148" s="312"/>
      <c r="N148" s="312"/>
    </row>
    <row r="149" spans="2:14" ht="12.75" hidden="1" outlineLevel="1">
      <c r="B149" s="5"/>
      <c r="G149" s="261" t="s">
        <v>247</v>
      </c>
      <c r="H149" s="261"/>
      <c r="I149" s="261"/>
      <c r="J149" s="261"/>
      <c r="K149" s="261"/>
      <c r="L149" s="261"/>
      <c r="M149" s="261"/>
      <c r="N149" s="261"/>
    </row>
    <row r="150" spans="2:14" ht="12.75" hidden="1" outlineLevel="1">
      <c r="B150" s="5"/>
      <c r="F150" s="244"/>
      <c r="G150" s="304" t="s">
        <v>200</v>
      </c>
      <c r="H150" s="304"/>
      <c r="I150" s="304"/>
      <c r="J150" s="304"/>
      <c r="K150" s="304"/>
      <c r="L150" s="304"/>
      <c r="M150" s="304"/>
      <c r="N150" s="304"/>
    </row>
    <row r="151" ht="12.75" hidden="1" outlineLevel="1">
      <c r="B151" s="5"/>
    </row>
    <row r="152" spans="2:19" ht="12.75" hidden="1" outlineLevel="1">
      <c r="B152" s="311" t="s">
        <v>69</v>
      </c>
      <c r="C152" s="311"/>
      <c r="D152" s="311"/>
      <c r="E152" s="311"/>
      <c r="F152" s="311"/>
      <c r="G152" s="311"/>
      <c r="H152" s="311"/>
      <c r="I152" s="311"/>
      <c r="J152" s="311"/>
      <c r="K152" s="311"/>
      <c r="L152" s="311"/>
      <c r="M152" s="311"/>
      <c r="N152" s="311"/>
      <c r="O152" s="311"/>
      <c r="P152" s="311"/>
      <c r="Q152" s="311"/>
      <c r="R152" s="311"/>
      <c r="S152" s="311"/>
    </row>
    <row r="153" spans="2:19" ht="12.75" hidden="1" outlineLevel="1">
      <c r="B153" s="62"/>
      <c r="C153" s="62"/>
      <c r="D153" s="62"/>
      <c r="E153" s="62"/>
      <c r="F153" s="62"/>
      <c r="G153" s="62"/>
      <c r="H153" s="62"/>
      <c r="I153" s="62"/>
      <c r="J153" s="62"/>
      <c r="K153" s="62"/>
      <c r="L153" s="62"/>
      <c r="M153" s="62"/>
      <c r="N153" s="62"/>
      <c r="O153" s="62"/>
      <c r="P153" s="62"/>
      <c r="Q153" s="62"/>
      <c r="R153" s="62"/>
      <c r="S153" s="62"/>
    </row>
    <row r="154" spans="2:19" ht="25.5" hidden="1" outlineLevel="1">
      <c r="B154" s="249" t="s">
        <v>25</v>
      </c>
      <c r="C154" s="308" t="s">
        <v>26</v>
      </c>
      <c r="D154" s="309"/>
      <c r="E154" s="309"/>
      <c r="F154" s="309"/>
      <c r="G154" s="309"/>
      <c r="H154" s="309"/>
      <c r="I154" s="309"/>
      <c r="J154" s="282" t="s">
        <v>28</v>
      </c>
      <c r="K154" s="282"/>
      <c r="L154" s="308" t="s">
        <v>125</v>
      </c>
      <c r="M154" s="309"/>
      <c r="N154" s="309"/>
      <c r="O154" s="309"/>
      <c r="P154" s="309"/>
      <c r="Q154" s="309"/>
      <c r="R154" s="309"/>
      <c r="S154" s="310"/>
    </row>
    <row r="155" spans="2:19" ht="12.75" hidden="1" outlineLevel="1">
      <c r="B155" s="249">
        <v>1</v>
      </c>
      <c r="C155" s="308">
        <v>2</v>
      </c>
      <c r="D155" s="309"/>
      <c r="E155" s="309"/>
      <c r="F155" s="309"/>
      <c r="G155" s="309"/>
      <c r="H155" s="309"/>
      <c r="I155" s="309"/>
      <c r="J155" s="282">
        <v>3</v>
      </c>
      <c r="K155" s="282"/>
      <c r="L155" s="308">
        <v>4</v>
      </c>
      <c r="M155" s="309"/>
      <c r="N155" s="309"/>
      <c r="O155" s="309"/>
      <c r="P155" s="309"/>
      <c r="Q155" s="309"/>
      <c r="R155" s="309"/>
      <c r="S155" s="310"/>
    </row>
    <row r="156" spans="2:19" ht="12.75" hidden="1" outlineLevel="1">
      <c r="B156" s="262">
        <v>1</v>
      </c>
      <c r="C156" s="308" t="s">
        <v>127</v>
      </c>
      <c r="D156" s="309"/>
      <c r="E156" s="309"/>
      <c r="F156" s="309"/>
      <c r="G156" s="309"/>
      <c r="H156" s="309"/>
      <c r="I156" s="309"/>
      <c r="J156" s="345">
        <v>55.56</v>
      </c>
      <c r="K156" s="345"/>
      <c r="L156" s="368"/>
      <c r="M156" s="369"/>
      <c r="N156" s="369"/>
      <c r="O156" s="369"/>
      <c r="P156" s="369"/>
      <c r="Q156" s="369"/>
      <c r="R156" s="369"/>
      <c r="S156" s="370"/>
    </row>
    <row r="157" spans="2:19" ht="12.75" hidden="1" outlineLevel="1">
      <c r="B157" s="263"/>
      <c r="C157" s="337" t="s">
        <v>57</v>
      </c>
      <c r="D157" s="337"/>
      <c r="E157" s="337"/>
      <c r="F157" s="337"/>
      <c r="G157" s="337"/>
      <c r="H157" s="337"/>
      <c r="I157" s="337"/>
      <c r="J157" s="337"/>
      <c r="K157" s="337"/>
      <c r="L157" s="302"/>
      <c r="M157" s="302"/>
      <c r="N157" s="302"/>
      <c r="O157" s="302"/>
      <c r="P157" s="302"/>
      <c r="Q157" s="302"/>
      <c r="R157" s="302"/>
      <c r="S157" s="303"/>
    </row>
    <row r="158" spans="2:19" ht="12.75" hidden="1" outlineLevel="1">
      <c r="B158" s="264"/>
      <c r="C158" s="265"/>
      <c r="D158" s="265"/>
      <c r="E158" s="265"/>
      <c r="F158" s="265"/>
      <c r="G158" s="265"/>
      <c r="H158" s="265"/>
      <c r="I158" s="265"/>
      <c r="J158" s="265"/>
      <c r="K158" s="265"/>
      <c r="L158" s="265"/>
      <c r="M158" s="265"/>
      <c r="N158" s="265"/>
      <c r="O158" s="265"/>
      <c r="P158" s="265"/>
      <c r="Q158" s="64"/>
      <c r="R158" s="64"/>
      <c r="S158" s="64"/>
    </row>
    <row r="159" spans="2:19" ht="12.75" hidden="1" outlineLevel="1">
      <c r="B159" s="311" t="s">
        <v>71</v>
      </c>
      <c r="C159" s="311"/>
      <c r="D159" s="311"/>
      <c r="E159" s="311"/>
      <c r="F159" s="311"/>
      <c r="G159" s="311"/>
      <c r="H159" s="311"/>
      <c r="I159" s="311"/>
      <c r="J159" s="311"/>
      <c r="K159" s="311"/>
      <c r="L159" s="311"/>
      <c r="M159" s="311"/>
      <c r="N159" s="311"/>
      <c r="O159" s="311"/>
      <c r="P159" s="311"/>
      <c r="Q159" s="311"/>
      <c r="R159" s="311"/>
      <c r="S159" s="311"/>
    </row>
    <row r="160" spans="2:19" ht="12.75" hidden="1" outlineLevel="1">
      <c r="B160" s="243"/>
      <c r="C160" s="243"/>
      <c r="D160" s="243"/>
      <c r="E160" s="243"/>
      <c r="F160" s="243"/>
      <c r="G160" s="243"/>
      <c r="H160" s="243"/>
      <c r="I160" s="243"/>
      <c r="J160" s="243"/>
      <c r="K160" s="243"/>
      <c r="L160" s="243"/>
      <c r="M160" s="243"/>
      <c r="N160" s="243"/>
      <c r="O160" s="243"/>
      <c r="P160" s="243"/>
      <c r="Q160" s="243"/>
      <c r="R160" s="243"/>
      <c r="S160" s="243"/>
    </row>
    <row r="161" spans="2:19" ht="25.5" hidden="1" outlineLevel="1">
      <c r="B161" s="249" t="s">
        <v>25</v>
      </c>
      <c r="C161" s="308" t="s">
        <v>26</v>
      </c>
      <c r="D161" s="309"/>
      <c r="E161" s="309"/>
      <c r="F161" s="309"/>
      <c r="G161" s="309"/>
      <c r="H161" s="309"/>
      <c r="I161" s="309"/>
      <c r="J161" s="282" t="s">
        <v>28</v>
      </c>
      <c r="K161" s="282"/>
      <c r="L161" s="308" t="s">
        <v>125</v>
      </c>
      <c r="M161" s="309"/>
      <c r="N161" s="309"/>
      <c r="O161" s="309"/>
      <c r="P161" s="309"/>
      <c r="Q161" s="309"/>
      <c r="R161" s="309"/>
      <c r="S161" s="310"/>
    </row>
    <row r="162" spans="2:19" ht="12.75" hidden="1" outlineLevel="1">
      <c r="B162" s="249">
        <v>1</v>
      </c>
      <c r="C162" s="308">
        <v>2</v>
      </c>
      <c r="D162" s="309"/>
      <c r="E162" s="309"/>
      <c r="F162" s="309"/>
      <c r="G162" s="309"/>
      <c r="H162" s="309"/>
      <c r="I162" s="309"/>
      <c r="J162" s="282">
        <v>3</v>
      </c>
      <c r="K162" s="282"/>
      <c r="L162" s="308">
        <v>4</v>
      </c>
      <c r="M162" s="309"/>
      <c r="N162" s="309"/>
      <c r="O162" s="309"/>
      <c r="P162" s="309"/>
      <c r="Q162" s="309"/>
      <c r="R162" s="309"/>
      <c r="S162" s="310"/>
    </row>
    <row r="163" spans="2:19" ht="12.75" hidden="1" outlineLevel="1">
      <c r="B163" s="262">
        <v>1</v>
      </c>
      <c r="C163" s="308" t="s">
        <v>127</v>
      </c>
      <c r="D163" s="309"/>
      <c r="E163" s="309"/>
      <c r="F163" s="309"/>
      <c r="G163" s="309"/>
      <c r="H163" s="309"/>
      <c r="I163" s="309"/>
      <c r="J163" s="282">
        <v>58</v>
      </c>
      <c r="K163" s="282"/>
      <c r="L163" s="368"/>
      <c r="M163" s="369"/>
      <c r="N163" s="369"/>
      <c r="O163" s="369"/>
      <c r="P163" s="369"/>
      <c r="Q163" s="369"/>
      <c r="R163" s="369"/>
      <c r="S163" s="370"/>
    </row>
    <row r="164" spans="2:19" ht="12.75" hidden="1" outlineLevel="1">
      <c r="B164" s="263"/>
      <c r="C164" s="337" t="s">
        <v>57</v>
      </c>
      <c r="D164" s="337"/>
      <c r="E164" s="337"/>
      <c r="F164" s="337"/>
      <c r="G164" s="337"/>
      <c r="H164" s="337"/>
      <c r="I164" s="337"/>
      <c r="J164" s="337"/>
      <c r="K164" s="337"/>
      <c r="L164" s="302">
        <f>L163</f>
        <v>0</v>
      </c>
      <c r="M164" s="302"/>
      <c r="N164" s="302"/>
      <c r="O164" s="302"/>
      <c r="P164" s="302"/>
      <c r="Q164" s="302"/>
      <c r="R164" s="302"/>
      <c r="S164" s="303"/>
    </row>
    <row r="165" spans="2:19" ht="12.75" hidden="1" outlineLevel="1">
      <c r="B165" s="264"/>
      <c r="C165" s="265"/>
      <c r="D165" s="265"/>
      <c r="E165" s="265"/>
      <c r="F165" s="265"/>
      <c r="G165" s="265"/>
      <c r="H165" s="265"/>
      <c r="I165" s="265"/>
      <c r="J165" s="265"/>
      <c r="K165" s="265"/>
      <c r="L165" s="64"/>
      <c r="M165" s="64"/>
      <c r="N165" s="64"/>
      <c r="O165" s="64"/>
      <c r="P165" s="64"/>
      <c r="Q165" s="64"/>
      <c r="R165" s="64"/>
      <c r="S165" s="64"/>
    </row>
    <row r="166" spans="2:19" ht="12.75" hidden="1" outlineLevel="1">
      <c r="B166" s="304" t="s">
        <v>106</v>
      </c>
      <c r="C166" s="304"/>
      <c r="D166" s="304"/>
      <c r="E166" s="304"/>
      <c r="F166" s="304"/>
      <c r="G166" s="304"/>
      <c r="H166" s="304"/>
      <c r="I166" s="304"/>
      <c r="J166" s="304"/>
      <c r="K166" s="304"/>
      <c r="L166" s="304"/>
      <c r="M166" s="304"/>
      <c r="N166" s="304"/>
      <c r="O166" s="304"/>
      <c r="P166" s="304"/>
      <c r="Q166" s="304"/>
      <c r="R166" s="304"/>
      <c r="S166" s="304"/>
    </row>
    <row r="167" spans="2:17" ht="12.75" hidden="1" outlineLevel="1">
      <c r="B167" s="5"/>
      <c r="Q167" s="62"/>
    </row>
    <row r="168" spans="2:19" ht="25.5" hidden="1" outlineLevel="1">
      <c r="B168" s="249" t="s">
        <v>25</v>
      </c>
      <c r="C168" s="308" t="s">
        <v>26</v>
      </c>
      <c r="D168" s="309"/>
      <c r="E168" s="309"/>
      <c r="F168" s="309"/>
      <c r="G168" s="309"/>
      <c r="H168" s="309"/>
      <c r="I168" s="309"/>
      <c r="J168" s="282" t="s">
        <v>28</v>
      </c>
      <c r="K168" s="282"/>
      <c r="L168" s="308" t="s">
        <v>125</v>
      </c>
      <c r="M168" s="309"/>
      <c r="N168" s="309"/>
      <c r="O168" s="309"/>
      <c r="P168" s="309"/>
      <c r="Q168" s="309"/>
      <c r="R168" s="309"/>
      <c r="S168" s="310"/>
    </row>
    <row r="169" spans="2:19" ht="12.75" hidden="1" outlineLevel="1">
      <c r="B169" s="249">
        <v>1</v>
      </c>
      <c r="C169" s="308">
        <v>2</v>
      </c>
      <c r="D169" s="309"/>
      <c r="E169" s="309"/>
      <c r="F169" s="309"/>
      <c r="G169" s="309"/>
      <c r="H169" s="309"/>
      <c r="I169" s="309"/>
      <c r="J169" s="282">
        <v>3</v>
      </c>
      <c r="K169" s="282"/>
      <c r="L169" s="308">
        <v>4</v>
      </c>
      <c r="M169" s="309"/>
      <c r="N169" s="309"/>
      <c r="O169" s="309"/>
      <c r="P169" s="309"/>
      <c r="Q169" s="309"/>
      <c r="R169" s="309"/>
      <c r="S169" s="310"/>
    </row>
    <row r="170" spans="2:19" ht="12.75" hidden="1" outlineLevel="1">
      <c r="B170" s="262">
        <v>1</v>
      </c>
      <c r="C170" s="308" t="s">
        <v>127</v>
      </c>
      <c r="D170" s="309"/>
      <c r="E170" s="309"/>
      <c r="F170" s="309"/>
      <c r="G170" s="309"/>
      <c r="H170" s="309"/>
      <c r="I170" s="309"/>
      <c r="J170" s="282">
        <v>59</v>
      </c>
      <c r="K170" s="282"/>
      <c r="L170" s="368"/>
      <c r="M170" s="369"/>
      <c r="N170" s="369"/>
      <c r="O170" s="369"/>
      <c r="P170" s="369"/>
      <c r="Q170" s="369"/>
      <c r="R170" s="369"/>
      <c r="S170" s="370"/>
    </row>
    <row r="171" spans="2:19" ht="12.75" hidden="1" outlineLevel="1">
      <c r="B171" s="263"/>
      <c r="C171" s="337" t="s">
        <v>57</v>
      </c>
      <c r="D171" s="337"/>
      <c r="E171" s="337"/>
      <c r="F171" s="337"/>
      <c r="G171" s="337"/>
      <c r="H171" s="337"/>
      <c r="I171" s="337"/>
      <c r="J171" s="337"/>
      <c r="K171" s="337"/>
      <c r="L171" s="302">
        <f>L170</f>
        <v>0</v>
      </c>
      <c r="M171" s="302"/>
      <c r="N171" s="302"/>
      <c r="O171" s="302"/>
      <c r="P171" s="302"/>
      <c r="Q171" s="302"/>
      <c r="R171" s="302"/>
      <c r="S171" s="303"/>
    </row>
    <row r="172" spans="2:19" ht="12.75" hidden="1" outlineLevel="1">
      <c r="B172" s="251"/>
      <c r="C172" s="252"/>
      <c r="D172" s="252"/>
      <c r="E172" s="252"/>
      <c r="F172" s="252"/>
      <c r="G172" s="252"/>
      <c r="H172" s="252"/>
      <c r="I172" s="253"/>
      <c r="J172" s="253"/>
      <c r="K172" s="252"/>
      <c r="L172" s="252"/>
      <c r="M172" s="252"/>
      <c r="N172" s="252"/>
      <c r="O172" s="252"/>
      <c r="P172" s="252"/>
      <c r="Q172" s="248"/>
      <c r="R172" s="248"/>
      <c r="S172" s="248"/>
    </row>
    <row r="173" spans="2:19" ht="12.75" hidden="1" outlineLevel="1">
      <c r="B173" s="254" t="s">
        <v>237</v>
      </c>
      <c r="C173" s="248"/>
      <c r="D173" s="248"/>
      <c r="H173" s="252"/>
      <c r="I173" s="357">
        <f>L157+L164+L171</f>
        <v>0</v>
      </c>
      <c r="J173" s="357"/>
      <c r="K173" s="357"/>
      <c r="L173" s="252"/>
      <c r="M173" s="252"/>
      <c r="N173" s="252"/>
      <c r="O173" s="252"/>
      <c r="P173" s="252"/>
      <c r="Q173" s="248"/>
      <c r="R173" s="248"/>
      <c r="S173" s="248"/>
    </row>
    <row r="174" spans="2:19" ht="12.75" hidden="1" outlineLevel="1">
      <c r="B174" s="251"/>
      <c r="C174" s="252"/>
      <c r="D174" s="252"/>
      <c r="E174" s="252"/>
      <c r="F174" s="252"/>
      <c r="G174" s="252"/>
      <c r="H174" s="252"/>
      <c r="I174" s="253"/>
      <c r="J174" s="253"/>
      <c r="K174" s="252"/>
      <c r="L174" s="252"/>
      <c r="M174" s="252"/>
      <c r="N174" s="252"/>
      <c r="O174" s="252"/>
      <c r="P174" s="252"/>
      <c r="Q174" s="248"/>
      <c r="R174" s="248"/>
      <c r="S174" s="248"/>
    </row>
    <row r="175" spans="2:19" ht="12.75" hidden="1" outlineLevel="1">
      <c r="B175" s="251"/>
      <c r="C175" s="255"/>
      <c r="D175" s="255"/>
      <c r="E175" s="255"/>
      <c r="F175" s="255"/>
      <c r="G175" s="255"/>
      <c r="H175" s="255"/>
      <c r="I175" s="253"/>
      <c r="J175" s="253"/>
      <c r="K175" s="252"/>
      <c r="L175" s="252"/>
      <c r="M175" s="252"/>
      <c r="N175" s="252"/>
      <c r="O175" s="252"/>
      <c r="P175" s="252"/>
      <c r="Q175" s="248"/>
      <c r="R175" s="248"/>
      <c r="S175" s="248"/>
    </row>
    <row r="176" spans="2:19" ht="15" hidden="1" outlineLevel="1">
      <c r="B176" s="256" t="s">
        <v>97</v>
      </c>
      <c r="C176" s="256"/>
      <c r="D176" s="256"/>
      <c r="E176" s="256"/>
      <c r="F176" s="256"/>
      <c r="G176" s="256"/>
      <c r="H176" s="256"/>
      <c r="I176" s="256"/>
      <c r="J176" s="256"/>
      <c r="K176" s="256"/>
      <c r="L176" s="256" t="s">
        <v>60</v>
      </c>
      <c r="M176" s="256"/>
      <c r="N176" s="256"/>
      <c r="O176" s="257"/>
      <c r="P176" s="258"/>
      <c r="Q176" s="258"/>
      <c r="R176" s="248"/>
      <c r="S176" s="248"/>
    </row>
    <row r="177" spans="2:19" ht="12.75" hidden="1" outlineLevel="1">
      <c r="B177" s="5"/>
      <c r="O177" s="248"/>
      <c r="P177" s="248"/>
      <c r="Q177" s="248"/>
      <c r="R177" s="248"/>
      <c r="S177" s="248"/>
    </row>
    <row r="178" spans="2:14" ht="12.75" hidden="1" outlineLevel="1">
      <c r="B178" s="256" t="s">
        <v>98</v>
      </c>
      <c r="I178" s="256"/>
      <c r="J178" s="256"/>
      <c r="K178" s="256"/>
      <c r="L178" s="5" t="s">
        <v>141</v>
      </c>
      <c r="M178" s="256"/>
      <c r="N178" s="256"/>
    </row>
    <row r="179" spans="2:18" ht="12.75" hidden="1" outlineLevel="1">
      <c r="B179" s="87" t="s">
        <v>61</v>
      </c>
      <c r="O179" s="256"/>
      <c r="P179" s="256"/>
      <c r="Q179" s="256"/>
      <c r="R179" s="256"/>
    </row>
    <row r="180" ht="12.75" hidden="1" outlineLevel="1"/>
    <row r="181" spans="2:18" ht="12.75" hidden="1" outlineLevel="1">
      <c r="B181" s="61"/>
      <c r="M181" s="61"/>
      <c r="N181" s="61"/>
      <c r="O181" s="61"/>
      <c r="P181" s="61"/>
      <c r="Q181" s="168"/>
      <c r="R181" s="168"/>
    </row>
    <row r="182" spans="2:18" ht="12.75" hidden="1" outlineLevel="1">
      <c r="B182" s="274"/>
      <c r="C182" s="274"/>
      <c r="D182" s="274"/>
      <c r="E182" s="274"/>
      <c r="F182" s="274"/>
      <c r="G182" s="274"/>
      <c r="M182" s="274"/>
      <c r="N182" s="274"/>
      <c r="O182" s="274"/>
      <c r="P182" s="274"/>
      <c r="Q182" s="274"/>
      <c r="R182" s="274"/>
    </row>
    <row r="183" spans="2:18" ht="12.75" hidden="1" outlineLevel="1">
      <c r="B183" s="274"/>
      <c r="C183" s="274"/>
      <c r="D183" s="274"/>
      <c r="E183" s="274"/>
      <c r="F183" s="274"/>
      <c r="G183" s="274"/>
      <c r="M183" s="274"/>
      <c r="N183" s="274"/>
      <c r="O183" s="274"/>
      <c r="P183" s="274"/>
      <c r="Q183" s="274"/>
      <c r="R183" s="274"/>
    </row>
    <row r="184" spans="2:18" ht="12.75" hidden="1" outlineLevel="1">
      <c r="B184" s="61"/>
      <c r="M184" s="61"/>
      <c r="N184" s="61"/>
      <c r="O184" s="61"/>
      <c r="P184" s="61"/>
      <c r="Q184" s="168"/>
      <c r="R184" s="168"/>
    </row>
    <row r="185" spans="2:16" ht="12.75" hidden="1" outlineLevel="1">
      <c r="B185" s="61"/>
      <c r="M185" s="61"/>
      <c r="N185" s="61"/>
      <c r="O185" s="61"/>
      <c r="P185" s="61"/>
    </row>
    <row r="186" spans="6:12" ht="12.75" hidden="1" outlineLevel="1">
      <c r="F186" s="312" t="s">
        <v>24</v>
      </c>
      <c r="G186" s="312"/>
      <c r="H186" s="312"/>
      <c r="I186" s="312"/>
      <c r="J186" s="312"/>
      <c r="K186" s="312"/>
      <c r="L186" s="312"/>
    </row>
    <row r="187" spans="6:12" ht="12.75" hidden="1" outlineLevel="1">
      <c r="F187" s="261" t="s">
        <v>246</v>
      </c>
      <c r="G187" s="261"/>
      <c r="H187" s="261"/>
      <c r="I187" s="261"/>
      <c r="J187" s="261"/>
      <c r="K187" s="261"/>
      <c r="L187" s="261"/>
    </row>
    <row r="188" spans="6:12" ht="12.75" hidden="1" outlineLevel="1">
      <c r="F188" s="304" t="s">
        <v>200</v>
      </c>
      <c r="G188" s="304"/>
      <c r="H188" s="304"/>
      <c r="I188" s="304"/>
      <c r="J188" s="304"/>
      <c r="K188" s="304"/>
      <c r="L188" s="304"/>
    </row>
    <row r="189" ht="12.75" hidden="1" outlineLevel="1"/>
    <row r="190" spans="2:18" ht="12.75" collapsed="1">
      <c r="B190" s="311" t="s">
        <v>72</v>
      </c>
      <c r="C190" s="311"/>
      <c r="D190" s="311"/>
      <c r="E190" s="311"/>
      <c r="F190" s="311"/>
      <c r="G190" s="311"/>
      <c r="H190" s="311"/>
      <c r="I190" s="311"/>
      <c r="J190" s="311"/>
      <c r="K190" s="311"/>
      <c r="L190" s="311"/>
      <c r="M190" s="311"/>
      <c r="N190" s="311"/>
      <c r="O190" s="311"/>
      <c r="P190" s="311"/>
      <c r="Q190" s="311"/>
      <c r="R190" s="311"/>
    </row>
    <row r="191" spans="2:18" ht="12.75">
      <c r="B191" s="243"/>
      <c r="C191" s="243"/>
      <c r="D191" s="243"/>
      <c r="E191" s="243"/>
      <c r="F191" s="243"/>
      <c r="G191" s="243"/>
      <c r="H191" s="243"/>
      <c r="I191" s="243"/>
      <c r="J191" s="243"/>
      <c r="K191" s="243"/>
      <c r="L191" s="243"/>
      <c r="M191" s="243"/>
      <c r="N191" s="243"/>
      <c r="O191" s="243"/>
      <c r="P191" s="243"/>
      <c r="Q191" s="62" t="s">
        <v>30</v>
      </c>
      <c r="R191" s="243"/>
    </row>
    <row r="192" spans="2:18" ht="25.5">
      <c r="B192" s="4" t="s">
        <v>25</v>
      </c>
      <c r="C192" s="282" t="s">
        <v>26</v>
      </c>
      <c r="D192" s="282"/>
      <c r="E192" s="282"/>
      <c r="F192" s="282"/>
      <c r="G192" s="282"/>
      <c r="H192" s="282"/>
      <c r="I192" s="282" t="s">
        <v>28</v>
      </c>
      <c r="J192" s="282"/>
      <c r="K192" s="358" t="s">
        <v>228</v>
      </c>
      <c r="L192" s="358"/>
      <c r="M192" s="282" t="s">
        <v>39</v>
      </c>
      <c r="N192" s="282"/>
      <c r="O192" s="282"/>
      <c r="P192" s="308" t="s">
        <v>37</v>
      </c>
      <c r="Q192" s="309"/>
      <c r="R192" s="310"/>
    </row>
    <row r="193" spans="2:18" ht="12.75">
      <c r="B193" s="4">
        <v>1</v>
      </c>
      <c r="C193" s="282">
        <v>2</v>
      </c>
      <c r="D193" s="282"/>
      <c r="E193" s="282"/>
      <c r="F193" s="282"/>
      <c r="G193" s="282"/>
      <c r="H193" s="282"/>
      <c r="I193" s="282">
        <v>3</v>
      </c>
      <c r="J193" s="282"/>
      <c r="K193" s="282">
        <v>4</v>
      </c>
      <c r="L193" s="282"/>
      <c r="M193" s="282">
        <v>5</v>
      </c>
      <c r="N193" s="282"/>
      <c r="O193" s="282"/>
      <c r="P193" s="308">
        <v>6</v>
      </c>
      <c r="Q193" s="309"/>
      <c r="R193" s="310"/>
    </row>
    <row r="194" spans="2:18" ht="44.25" customHeight="1">
      <c r="B194" s="4">
        <v>1</v>
      </c>
      <c r="C194" s="308" t="s">
        <v>227</v>
      </c>
      <c r="D194" s="309"/>
      <c r="E194" s="309"/>
      <c r="F194" s="309"/>
      <c r="G194" s="309"/>
      <c r="H194" s="310"/>
      <c r="I194" s="359" t="s">
        <v>222</v>
      </c>
      <c r="J194" s="359"/>
      <c r="K194" s="360">
        <v>32</v>
      </c>
      <c r="L194" s="360"/>
      <c r="M194" s="283">
        <v>318</v>
      </c>
      <c r="N194" s="283"/>
      <c r="O194" s="283"/>
      <c r="P194" s="313">
        <f>K194*M194</f>
        <v>10176</v>
      </c>
      <c r="Q194" s="314"/>
      <c r="R194" s="315"/>
    </row>
    <row r="195" spans="2:18" ht="12.75">
      <c r="B195" s="338" t="s">
        <v>57</v>
      </c>
      <c r="C195" s="339"/>
      <c r="D195" s="339"/>
      <c r="E195" s="339"/>
      <c r="F195" s="339"/>
      <c r="G195" s="339"/>
      <c r="H195" s="339"/>
      <c r="I195" s="339"/>
      <c r="J195" s="339"/>
      <c r="K195" s="339"/>
      <c r="L195" s="339"/>
      <c r="M195" s="339"/>
      <c r="N195" s="339"/>
      <c r="O195" s="346"/>
      <c r="P195" s="371">
        <f>P194</f>
        <v>10176</v>
      </c>
      <c r="Q195" s="372"/>
      <c r="R195" s="373"/>
    </row>
    <row r="196" ht="12.75">
      <c r="B196" s="5"/>
    </row>
    <row r="197" ht="12.75" hidden="1" outlineLevel="1">
      <c r="B197" s="5"/>
    </row>
    <row r="198" spans="2:13" ht="12.75" hidden="1" outlineLevel="1">
      <c r="B198" s="254" t="s">
        <v>237</v>
      </c>
      <c r="C198" s="248"/>
      <c r="D198" s="248"/>
      <c r="H198" s="252"/>
      <c r="I198" s="357">
        <f>P195</f>
        <v>10176</v>
      </c>
      <c r="J198" s="357"/>
      <c r="K198" s="357"/>
      <c r="L198" s="252"/>
      <c r="M198" s="252"/>
    </row>
    <row r="199" spans="2:13" ht="12.75" hidden="1" outlineLevel="1">
      <c r="B199" s="251"/>
      <c r="C199" s="252"/>
      <c r="D199" s="252"/>
      <c r="E199" s="252"/>
      <c r="F199" s="252"/>
      <c r="G199" s="252"/>
      <c r="H199" s="252"/>
      <c r="I199" s="253"/>
      <c r="J199" s="253"/>
      <c r="K199" s="252"/>
      <c r="L199" s="252"/>
      <c r="M199" s="252"/>
    </row>
    <row r="200" spans="2:13" ht="12.75" hidden="1" outlineLevel="1">
      <c r="B200" s="251"/>
      <c r="C200" s="255"/>
      <c r="D200" s="255"/>
      <c r="E200" s="255"/>
      <c r="F200" s="255"/>
      <c r="G200" s="255"/>
      <c r="H200" s="255"/>
      <c r="I200" s="253"/>
      <c r="J200" s="253"/>
      <c r="K200" s="252"/>
      <c r="L200" s="252"/>
      <c r="M200" s="252"/>
    </row>
    <row r="201" spans="2:13" ht="12.75" hidden="1" outlineLevel="1">
      <c r="B201" s="256" t="s">
        <v>97</v>
      </c>
      <c r="C201" s="256"/>
      <c r="D201" s="256"/>
      <c r="E201" s="256"/>
      <c r="F201" s="256"/>
      <c r="G201" s="256"/>
      <c r="H201" s="256"/>
      <c r="I201" s="256"/>
      <c r="J201" s="256"/>
      <c r="K201" s="256"/>
      <c r="L201" s="256" t="s">
        <v>60</v>
      </c>
      <c r="M201" s="256"/>
    </row>
    <row r="202" ht="12.75" hidden="1" outlineLevel="1">
      <c r="B202" s="5"/>
    </row>
    <row r="203" spans="2:13" ht="12.75" hidden="1" outlineLevel="1">
      <c r="B203" s="256" t="s">
        <v>98</v>
      </c>
      <c r="I203" s="256"/>
      <c r="J203" s="256"/>
      <c r="K203" s="256"/>
      <c r="L203" s="5" t="s">
        <v>141</v>
      </c>
      <c r="M203" s="256"/>
    </row>
    <row r="204" ht="12.75" hidden="1" outlineLevel="1">
      <c r="B204" s="87" t="s">
        <v>61</v>
      </c>
    </row>
    <row r="205" ht="12.75" hidden="1" outlineLevel="1"/>
    <row r="206" spans="2:19" ht="12.75" hidden="1" outlineLevel="1">
      <c r="B206" s="61"/>
      <c r="M206" s="61" t="s">
        <v>121</v>
      </c>
      <c r="N206" s="61"/>
      <c r="O206" s="61"/>
      <c r="P206" s="61"/>
      <c r="Q206" s="61"/>
      <c r="R206" s="168"/>
      <c r="S206" s="168"/>
    </row>
    <row r="207" spans="2:19" ht="12.75" hidden="1" outlineLevel="1">
      <c r="B207" s="274"/>
      <c r="C207" s="274"/>
      <c r="D207" s="274"/>
      <c r="E207" s="274"/>
      <c r="F207" s="274"/>
      <c r="G207" s="274"/>
      <c r="M207" s="274" t="s">
        <v>201</v>
      </c>
      <c r="N207" s="274"/>
      <c r="O207" s="274"/>
      <c r="P207" s="274"/>
      <c r="Q207" s="274"/>
      <c r="R207" s="274"/>
      <c r="S207" s="274"/>
    </row>
    <row r="208" spans="2:19" ht="12.75" hidden="1" outlineLevel="1">
      <c r="B208" s="274"/>
      <c r="C208" s="274"/>
      <c r="D208" s="274"/>
      <c r="E208" s="274"/>
      <c r="F208" s="274"/>
      <c r="G208" s="274"/>
      <c r="M208" s="274"/>
      <c r="N208" s="274"/>
      <c r="O208" s="274"/>
      <c r="P208" s="274"/>
      <c r="Q208" s="274"/>
      <c r="R208" s="274"/>
      <c r="S208" s="274"/>
    </row>
    <row r="209" spans="2:19" ht="12.75" hidden="1" outlineLevel="1">
      <c r="B209" s="61"/>
      <c r="M209" s="61" t="s">
        <v>202</v>
      </c>
      <c r="N209" s="61"/>
      <c r="O209" s="61"/>
      <c r="P209" s="61"/>
      <c r="Q209" s="61"/>
      <c r="R209" s="168"/>
      <c r="S209" s="168"/>
    </row>
    <row r="210" spans="2:17" ht="12.75" hidden="1" outlineLevel="1">
      <c r="B210" s="61"/>
      <c r="M210" s="61" t="s">
        <v>66</v>
      </c>
      <c r="N210" s="61"/>
      <c r="O210" s="61"/>
      <c r="P210" s="61"/>
      <c r="Q210" s="61"/>
    </row>
    <row r="211" spans="6:13" ht="12.75" hidden="1" outlineLevel="1">
      <c r="F211" s="312" t="s">
        <v>24</v>
      </c>
      <c r="G211" s="312"/>
      <c r="H211" s="312"/>
      <c r="I211" s="312"/>
      <c r="J211" s="312"/>
      <c r="K211" s="312"/>
      <c r="L211" s="312"/>
      <c r="M211" s="312"/>
    </row>
    <row r="212" spans="6:13" ht="12.75" hidden="1" outlineLevel="1">
      <c r="F212" s="312" t="s">
        <v>246</v>
      </c>
      <c r="G212" s="312"/>
      <c r="H212" s="312"/>
      <c r="I212" s="312"/>
      <c r="J212" s="312"/>
      <c r="K212" s="312"/>
      <c r="L212" s="312"/>
      <c r="M212" s="312"/>
    </row>
    <row r="213" spans="6:13" ht="12.75" hidden="1" outlineLevel="1">
      <c r="F213" s="304" t="s">
        <v>200</v>
      </c>
      <c r="G213" s="304"/>
      <c r="H213" s="304"/>
      <c r="I213" s="304"/>
      <c r="J213" s="304"/>
      <c r="K213" s="304"/>
      <c r="L213" s="304"/>
      <c r="M213" s="304"/>
    </row>
    <row r="214" ht="12.75" collapsed="1"/>
    <row r="215" spans="2:19" ht="12.75">
      <c r="B215" s="311" t="s">
        <v>72</v>
      </c>
      <c r="C215" s="311"/>
      <c r="D215" s="311"/>
      <c r="E215" s="311"/>
      <c r="F215" s="311"/>
      <c r="G215" s="311"/>
      <c r="H215" s="311"/>
      <c r="I215" s="311"/>
      <c r="J215" s="311"/>
      <c r="K215" s="311"/>
      <c r="L215" s="311"/>
      <c r="M215" s="311"/>
      <c r="N215" s="311"/>
      <c r="O215" s="311"/>
      <c r="P215" s="311"/>
      <c r="Q215" s="311"/>
      <c r="R215" s="311"/>
      <c r="S215" s="311"/>
    </row>
    <row r="216" spans="2:19" ht="12.75">
      <c r="B216" s="243"/>
      <c r="C216" s="243"/>
      <c r="D216" s="243"/>
      <c r="E216" s="243"/>
      <c r="F216" s="243"/>
      <c r="G216" s="243"/>
      <c r="H216" s="243"/>
      <c r="I216" s="243"/>
      <c r="J216" s="243"/>
      <c r="K216" s="243"/>
      <c r="L216" s="243"/>
      <c r="M216" s="243"/>
      <c r="N216" s="243"/>
      <c r="O216" s="243"/>
      <c r="P216" s="243"/>
      <c r="Q216" s="243"/>
      <c r="R216" s="62" t="s">
        <v>30</v>
      </c>
      <c r="S216" s="243"/>
    </row>
    <row r="217" spans="2:19" ht="25.5">
      <c r="B217" s="4" t="s">
        <v>25</v>
      </c>
      <c r="C217" s="282" t="s">
        <v>26</v>
      </c>
      <c r="D217" s="282"/>
      <c r="E217" s="282"/>
      <c r="F217" s="282"/>
      <c r="G217" s="282"/>
      <c r="H217" s="282"/>
      <c r="I217" s="282" t="s">
        <v>28</v>
      </c>
      <c r="J217" s="282"/>
      <c r="K217" s="358" t="s">
        <v>62</v>
      </c>
      <c r="L217" s="358"/>
      <c r="M217" s="259" t="s">
        <v>63</v>
      </c>
      <c r="N217" s="282" t="s">
        <v>39</v>
      </c>
      <c r="O217" s="282"/>
      <c r="P217" s="282"/>
      <c r="Q217" s="308" t="s">
        <v>67</v>
      </c>
      <c r="R217" s="309"/>
      <c r="S217" s="310"/>
    </row>
    <row r="218" spans="2:19" ht="12.75">
      <c r="B218" s="4">
        <v>1</v>
      </c>
      <c r="C218" s="282">
        <v>2</v>
      </c>
      <c r="D218" s="282"/>
      <c r="E218" s="282"/>
      <c r="F218" s="282"/>
      <c r="G218" s="282"/>
      <c r="H218" s="282"/>
      <c r="I218" s="282">
        <v>3</v>
      </c>
      <c r="J218" s="282"/>
      <c r="K218" s="282">
        <v>4</v>
      </c>
      <c r="L218" s="282"/>
      <c r="M218" s="4">
        <v>5</v>
      </c>
      <c r="N218" s="282">
        <v>6</v>
      </c>
      <c r="O218" s="282"/>
      <c r="P218" s="282"/>
      <c r="Q218" s="308">
        <v>7</v>
      </c>
      <c r="R218" s="309"/>
      <c r="S218" s="310"/>
    </row>
    <row r="219" spans="2:19" ht="56.25" customHeight="1">
      <c r="B219" s="4">
        <v>1</v>
      </c>
      <c r="C219" s="322" t="s">
        <v>175</v>
      </c>
      <c r="D219" s="323"/>
      <c r="E219" s="323"/>
      <c r="F219" s="323"/>
      <c r="G219" s="323"/>
      <c r="H219" s="323"/>
      <c r="I219" s="333" t="s">
        <v>187</v>
      </c>
      <c r="J219" s="333"/>
      <c r="K219" s="334">
        <v>50</v>
      </c>
      <c r="L219" s="336"/>
      <c r="M219" s="260">
        <v>18</v>
      </c>
      <c r="N219" s="308">
        <v>85</v>
      </c>
      <c r="O219" s="309"/>
      <c r="P219" s="310"/>
      <c r="Q219" s="365">
        <f>K219*M219*N219</f>
        <v>76500</v>
      </c>
      <c r="R219" s="366"/>
      <c r="S219" s="367"/>
    </row>
    <row r="220" spans="2:19" ht="12.75">
      <c r="B220" s="338" t="s">
        <v>57</v>
      </c>
      <c r="C220" s="339"/>
      <c r="D220" s="339"/>
      <c r="E220" s="339"/>
      <c r="F220" s="339"/>
      <c r="G220" s="339"/>
      <c r="H220" s="339"/>
      <c r="I220" s="339"/>
      <c r="J220" s="339"/>
      <c r="K220" s="339"/>
      <c r="L220" s="339"/>
      <c r="M220" s="339"/>
      <c r="N220" s="339"/>
      <c r="O220" s="339"/>
      <c r="P220" s="346"/>
      <c r="Q220" s="371">
        <f>Q219</f>
        <v>76500</v>
      </c>
      <c r="R220" s="372"/>
      <c r="S220" s="373"/>
    </row>
    <row r="221" ht="12.75">
      <c r="B221" s="5"/>
    </row>
    <row r="222" ht="12.75" hidden="1" outlineLevel="1">
      <c r="B222" s="5"/>
    </row>
    <row r="223" spans="2:14" ht="12.75" hidden="1" outlineLevel="1">
      <c r="B223" s="254" t="s">
        <v>237</v>
      </c>
      <c r="C223" s="248"/>
      <c r="D223" s="248"/>
      <c r="H223" s="252"/>
      <c r="I223" s="357">
        <f>Q220</f>
        <v>76500</v>
      </c>
      <c r="J223" s="357"/>
      <c r="K223" s="357"/>
      <c r="L223" s="252"/>
      <c r="M223" s="252"/>
      <c r="N223" s="252"/>
    </row>
    <row r="224" spans="2:14" ht="12.75" hidden="1" outlineLevel="1">
      <c r="B224" s="251"/>
      <c r="C224" s="252"/>
      <c r="D224" s="252"/>
      <c r="E224" s="252"/>
      <c r="F224" s="252"/>
      <c r="G224" s="252"/>
      <c r="H224" s="252"/>
      <c r="I224" s="253"/>
      <c r="J224" s="253"/>
      <c r="K224" s="252"/>
      <c r="L224" s="252"/>
      <c r="M224" s="252"/>
      <c r="N224" s="252"/>
    </row>
    <row r="225" spans="2:14" ht="12.75" hidden="1" outlineLevel="1">
      <c r="B225" s="251"/>
      <c r="C225" s="255"/>
      <c r="D225" s="255"/>
      <c r="E225" s="255"/>
      <c r="F225" s="255"/>
      <c r="G225" s="255"/>
      <c r="H225" s="255"/>
      <c r="I225" s="253"/>
      <c r="J225" s="253"/>
      <c r="K225" s="252"/>
      <c r="L225" s="252"/>
      <c r="M225" s="252"/>
      <c r="N225" s="252"/>
    </row>
    <row r="226" spans="2:14" ht="12.75" hidden="1" outlineLevel="1">
      <c r="B226" s="256" t="s">
        <v>97</v>
      </c>
      <c r="C226" s="256"/>
      <c r="D226" s="256"/>
      <c r="E226" s="256"/>
      <c r="F226" s="256"/>
      <c r="G226" s="256"/>
      <c r="H226" s="256"/>
      <c r="I226" s="256"/>
      <c r="J226" s="256"/>
      <c r="K226" s="256"/>
      <c r="L226" s="256" t="s">
        <v>60</v>
      </c>
      <c r="M226" s="256"/>
      <c r="N226" s="256"/>
    </row>
    <row r="227" ht="12.75" hidden="1" outlineLevel="1">
      <c r="B227" s="5"/>
    </row>
    <row r="228" spans="2:14" ht="12.75" hidden="1" outlineLevel="1">
      <c r="B228" s="256" t="s">
        <v>98</v>
      </c>
      <c r="I228" s="256"/>
      <c r="J228" s="256"/>
      <c r="K228" s="256"/>
      <c r="L228" s="5" t="s">
        <v>141</v>
      </c>
      <c r="M228" s="256"/>
      <c r="N228" s="256"/>
    </row>
    <row r="229" ht="12.75" hidden="1" outlineLevel="1">
      <c r="B229" s="87" t="s">
        <v>61</v>
      </c>
    </row>
    <row r="230" ht="12.75" hidden="1" outlineLevel="1"/>
    <row r="231" spans="2:19" ht="12.75" hidden="1" outlineLevel="1">
      <c r="B231" s="61"/>
      <c r="M231" s="61" t="s">
        <v>121</v>
      </c>
      <c r="N231" s="61"/>
      <c r="O231" s="61"/>
      <c r="P231" s="61"/>
      <c r="Q231" s="61"/>
      <c r="R231" s="168"/>
      <c r="S231" s="168"/>
    </row>
    <row r="232" spans="2:19" ht="12.75" hidden="1" outlineLevel="1">
      <c r="B232" s="274"/>
      <c r="C232" s="274"/>
      <c r="D232" s="274"/>
      <c r="E232" s="274"/>
      <c r="F232" s="274"/>
      <c r="G232" s="274"/>
      <c r="M232" s="274" t="s">
        <v>201</v>
      </c>
      <c r="N232" s="274"/>
      <c r="O232" s="274"/>
      <c r="P232" s="274"/>
      <c r="Q232" s="274"/>
      <c r="R232" s="274"/>
      <c r="S232" s="274"/>
    </row>
    <row r="233" spans="2:19" ht="12.75" hidden="1" outlineLevel="1">
      <c r="B233" s="274"/>
      <c r="C233" s="274"/>
      <c r="D233" s="274"/>
      <c r="E233" s="274"/>
      <c r="F233" s="274"/>
      <c r="G233" s="274"/>
      <c r="M233" s="274"/>
      <c r="N233" s="274"/>
      <c r="O233" s="274"/>
      <c r="P233" s="274"/>
      <c r="Q233" s="274"/>
      <c r="R233" s="274"/>
      <c r="S233" s="274"/>
    </row>
    <row r="234" spans="2:19" ht="12.75" hidden="1" outlineLevel="1">
      <c r="B234" s="61"/>
      <c r="M234" s="61" t="s">
        <v>202</v>
      </c>
      <c r="N234" s="61"/>
      <c r="O234" s="61"/>
      <c r="P234" s="61"/>
      <c r="Q234" s="61"/>
      <c r="R234" s="168"/>
      <c r="S234" s="168"/>
    </row>
    <row r="235" spans="2:17" ht="12.75" hidden="1" outlineLevel="1">
      <c r="B235" s="61"/>
      <c r="M235" s="61" t="s">
        <v>66</v>
      </c>
      <c r="N235" s="61"/>
      <c r="O235" s="61"/>
      <c r="P235" s="61"/>
      <c r="Q235" s="61"/>
    </row>
    <row r="236" spans="6:13" ht="12.75" hidden="1" outlineLevel="1">
      <c r="F236" s="312" t="s">
        <v>24</v>
      </c>
      <c r="G236" s="312"/>
      <c r="H236" s="312"/>
      <c r="I236" s="312"/>
      <c r="J236" s="312"/>
      <c r="K236" s="312"/>
      <c r="L236" s="312"/>
      <c r="M236" s="312"/>
    </row>
    <row r="237" spans="6:13" ht="12.75" hidden="1" outlineLevel="1">
      <c r="F237" s="312" t="s">
        <v>246</v>
      </c>
      <c r="G237" s="312"/>
      <c r="H237" s="312"/>
      <c r="I237" s="312"/>
      <c r="J237" s="312"/>
      <c r="K237" s="312"/>
      <c r="L237" s="312"/>
      <c r="M237" s="312"/>
    </row>
    <row r="238" spans="6:13" ht="12.75" hidden="1" outlineLevel="1">
      <c r="F238" s="304" t="s">
        <v>200</v>
      </c>
      <c r="G238" s="304"/>
      <c r="H238" s="304"/>
      <c r="I238" s="304"/>
      <c r="J238" s="304"/>
      <c r="K238" s="304"/>
      <c r="L238" s="304"/>
      <c r="M238" s="304"/>
    </row>
    <row r="239" ht="12.75" hidden="1" outlineLevel="1"/>
    <row r="240" spans="2:19" ht="12.75" collapsed="1">
      <c r="B240" s="304" t="s">
        <v>68</v>
      </c>
      <c r="C240" s="304"/>
      <c r="D240" s="304"/>
      <c r="E240" s="304"/>
      <c r="F240" s="304"/>
      <c r="G240" s="304"/>
      <c r="H240" s="304"/>
      <c r="I240" s="304"/>
      <c r="J240" s="304"/>
      <c r="K240" s="304"/>
      <c r="L240" s="304"/>
      <c r="M240" s="304"/>
      <c r="N240" s="304"/>
      <c r="O240" s="304"/>
      <c r="P240" s="304"/>
      <c r="Q240" s="304"/>
      <c r="R240" s="304"/>
      <c r="S240" s="304"/>
    </row>
    <row r="242" spans="2:19" ht="25.5">
      <c r="B242" s="4" t="s">
        <v>25</v>
      </c>
      <c r="C242" s="282" t="s">
        <v>26</v>
      </c>
      <c r="D242" s="282"/>
      <c r="E242" s="282"/>
      <c r="F242" s="282"/>
      <c r="G242" s="282"/>
      <c r="H242" s="282" t="s">
        <v>28</v>
      </c>
      <c r="I242" s="282"/>
      <c r="J242" s="282" t="s">
        <v>55</v>
      </c>
      <c r="K242" s="282"/>
      <c r="L242" s="282"/>
      <c r="M242" s="282" t="s">
        <v>54</v>
      </c>
      <c r="N242" s="282"/>
      <c r="O242" s="282"/>
      <c r="P242" s="282" t="s">
        <v>56</v>
      </c>
      <c r="Q242" s="282"/>
      <c r="R242" s="282"/>
      <c r="S242" s="282"/>
    </row>
    <row r="243" spans="2:19" ht="12.75">
      <c r="B243" s="4">
        <v>1</v>
      </c>
      <c r="C243" s="282">
        <v>2</v>
      </c>
      <c r="D243" s="282"/>
      <c r="E243" s="282"/>
      <c r="F243" s="282"/>
      <c r="G243" s="282"/>
      <c r="H243" s="282">
        <v>3</v>
      </c>
      <c r="I243" s="282"/>
      <c r="J243" s="282">
        <v>4</v>
      </c>
      <c r="K243" s="282"/>
      <c r="L243" s="282"/>
      <c r="M243" s="282">
        <v>5</v>
      </c>
      <c r="N243" s="282"/>
      <c r="O243" s="282"/>
      <c r="P243" s="282">
        <v>6</v>
      </c>
      <c r="Q243" s="282"/>
      <c r="R243" s="282"/>
      <c r="S243" s="282"/>
    </row>
    <row r="244" spans="2:19" ht="12.75">
      <c r="B244" s="116">
        <v>1</v>
      </c>
      <c r="C244" s="322" t="s">
        <v>88</v>
      </c>
      <c r="D244" s="323"/>
      <c r="E244" s="323"/>
      <c r="F244" s="323"/>
      <c r="G244" s="324"/>
      <c r="H244" s="359" t="s">
        <v>85</v>
      </c>
      <c r="I244" s="359"/>
      <c r="J244" s="374"/>
      <c r="K244" s="374"/>
      <c r="L244" s="374"/>
      <c r="M244" s="273"/>
      <c r="N244" s="273"/>
      <c r="O244" s="273"/>
      <c r="P244" s="375">
        <v>6000</v>
      </c>
      <c r="Q244" s="375"/>
      <c r="R244" s="375"/>
      <c r="S244" s="375"/>
    </row>
    <row r="245" spans="2:19" ht="12.75">
      <c r="B245" s="116"/>
      <c r="C245" s="382" t="s">
        <v>204</v>
      </c>
      <c r="D245" s="383"/>
      <c r="E245" s="383"/>
      <c r="F245" s="383"/>
      <c r="G245" s="384"/>
      <c r="H245" s="359" t="s">
        <v>85</v>
      </c>
      <c r="I245" s="359"/>
      <c r="J245" s="374">
        <v>261.4</v>
      </c>
      <c r="K245" s="374"/>
      <c r="L245" s="374"/>
      <c r="M245" s="273">
        <v>12</v>
      </c>
      <c r="N245" s="273"/>
      <c r="O245" s="273"/>
      <c r="P245" s="377">
        <f>J245*M245</f>
        <v>3136.7999999999997</v>
      </c>
      <c r="Q245" s="377"/>
      <c r="R245" s="377"/>
      <c r="S245" s="377"/>
    </row>
    <row r="246" spans="2:19" ht="12.75">
      <c r="B246" s="116"/>
      <c r="C246" s="382" t="s">
        <v>205</v>
      </c>
      <c r="D246" s="383"/>
      <c r="E246" s="383"/>
      <c r="F246" s="383"/>
      <c r="G246" s="384"/>
      <c r="H246" s="359" t="s">
        <v>85</v>
      </c>
      <c r="I246" s="359"/>
      <c r="J246" s="374">
        <v>0.56</v>
      </c>
      <c r="K246" s="374"/>
      <c r="L246" s="374"/>
      <c r="M246" s="376">
        <f>P246/J246</f>
        <v>5112.857142857143</v>
      </c>
      <c r="N246" s="376"/>
      <c r="O246" s="376"/>
      <c r="P246" s="377">
        <f>P244-P245</f>
        <v>2863.2000000000003</v>
      </c>
      <c r="Q246" s="377"/>
      <c r="R246" s="377"/>
      <c r="S246" s="377"/>
    </row>
    <row r="247" spans="2:19" ht="12.75">
      <c r="B247" s="116">
        <v>2</v>
      </c>
      <c r="C247" s="322" t="s">
        <v>208</v>
      </c>
      <c r="D247" s="323"/>
      <c r="E247" s="323"/>
      <c r="F247" s="323"/>
      <c r="G247" s="324"/>
      <c r="H247" s="359" t="s">
        <v>85</v>
      </c>
      <c r="I247" s="359"/>
      <c r="J247" s="374">
        <f>P247/M247</f>
        <v>2852.5</v>
      </c>
      <c r="K247" s="374"/>
      <c r="L247" s="374"/>
      <c r="M247" s="273">
        <v>12</v>
      </c>
      <c r="N247" s="273"/>
      <c r="O247" s="273"/>
      <c r="P247" s="375">
        <v>34230</v>
      </c>
      <c r="Q247" s="375"/>
      <c r="R247" s="375"/>
      <c r="S247" s="375"/>
    </row>
    <row r="248" spans="2:19" ht="12.75">
      <c r="B248" s="137"/>
      <c r="C248" s="378" t="s">
        <v>57</v>
      </c>
      <c r="D248" s="379"/>
      <c r="E248" s="379"/>
      <c r="F248" s="379"/>
      <c r="G248" s="379"/>
      <c r="H248" s="379"/>
      <c r="I248" s="379"/>
      <c r="J248" s="379"/>
      <c r="K248" s="379"/>
      <c r="L248" s="379"/>
      <c r="M248" s="379"/>
      <c r="N248" s="379"/>
      <c r="O248" s="380"/>
      <c r="P248" s="381">
        <f>P244+P247</f>
        <v>40230</v>
      </c>
      <c r="Q248" s="381"/>
      <c r="R248" s="381"/>
      <c r="S248" s="381"/>
    </row>
    <row r="249" spans="2:19" ht="12.75">
      <c r="B249" s="67"/>
      <c r="C249" s="62"/>
      <c r="D249" s="62"/>
      <c r="E249" s="62"/>
      <c r="F249" s="62"/>
      <c r="G249" s="62"/>
      <c r="H249" s="62"/>
      <c r="I249" s="62"/>
      <c r="J249" s="62"/>
      <c r="K249" s="62"/>
      <c r="L249" s="62"/>
      <c r="M249" s="62"/>
      <c r="N249" s="62"/>
      <c r="O249" s="62"/>
      <c r="P249" s="62"/>
      <c r="Q249" s="62"/>
      <c r="R249" s="62"/>
      <c r="S249" s="62"/>
    </row>
    <row r="250" spans="2:19" ht="12.75">
      <c r="B250" s="311" t="s">
        <v>69</v>
      </c>
      <c r="C250" s="311"/>
      <c r="D250" s="311"/>
      <c r="E250" s="311"/>
      <c r="F250" s="311"/>
      <c r="G250" s="311"/>
      <c r="H250" s="311"/>
      <c r="I250" s="311"/>
      <c r="J250" s="311"/>
      <c r="K250" s="311"/>
      <c r="L250" s="311"/>
      <c r="M250" s="311"/>
      <c r="N250" s="311"/>
      <c r="O250" s="311"/>
      <c r="P250" s="311"/>
      <c r="Q250" s="311"/>
      <c r="R250" s="311"/>
      <c r="S250" s="311"/>
    </row>
    <row r="251" spans="2:19" ht="12.75">
      <c r="B251" s="67"/>
      <c r="C251" s="62"/>
      <c r="D251" s="62"/>
      <c r="E251" s="62"/>
      <c r="F251" s="62"/>
      <c r="G251" s="62"/>
      <c r="H251" s="62"/>
      <c r="I251" s="62"/>
      <c r="J251" s="62"/>
      <c r="K251" s="62"/>
      <c r="L251" s="62"/>
      <c r="M251" s="62"/>
      <c r="N251" s="62"/>
      <c r="O251" s="62"/>
      <c r="P251" s="62"/>
      <c r="Q251" s="62"/>
      <c r="R251" s="62"/>
      <c r="S251" s="62"/>
    </row>
    <row r="252" spans="2:19" ht="25.5">
      <c r="B252" s="4" t="s">
        <v>25</v>
      </c>
      <c r="C252" s="282" t="s">
        <v>26</v>
      </c>
      <c r="D252" s="282"/>
      <c r="E252" s="282"/>
      <c r="F252" s="282"/>
      <c r="G252" s="282"/>
      <c r="H252" s="282" t="s">
        <v>28</v>
      </c>
      <c r="I252" s="282"/>
      <c r="J252" s="282" t="s">
        <v>29</v>
      </c>
      <c r="K252" s="282"/>
      <c r="L252" s="282" t="s">
        <v>32</v>
      </c>
      <c r="M252" s="282"/>
      <c r="N252" s="282"/>
      <c r="O252" s="282" t="s">
        <v>33</v>
      </c>
      <c r="P252" s="282"/>
      <c r="Q252" s="282" t="s">
        <v>34</v>
      </c>
      <c r="R252" s="282"/>
      <c r="S252" s="282"/>
    </row>
    <row r="253" spans="2:19" ht="12.75">
      <c r="B253" s="4">
        <v>1</v>
      </c>
      <c r="C253" s="282">
        <v>2</v>
      </c>
      <c r="D253" s="282"/>
      <c r="E253" s="282"/>
      <c r="F253" s="282"/>
      <c r="G253" s="282"/>
      <c r="H253" s="282">
        <v>3</v>
      </c>
      <c r="I253" s="282"/>
      <c r="J253" s="282">
        <v>4</v>
      </c>
      <c r="K253" s="282"/>
      <c r="L253" s="282">
        <v>5</v>
      </c>
      <c r="M253" s="282"/>
      <c r="N253" s="282"/>
      <c r="O253" s="282">
        <v>6</v>
      </c>
      <c r="P253" s="282"/>
      <c r="Q253" s="282">
        <v>7</v>
      </c>
      <c r="R253" s="282"/>
      <c r="S253" s="282"/>
    </row>
    <row r="254" spans="2:19" ht="16.5" customHeight="1">
      <c r="B254" s="116">
        <v>1</v>
      </c>
      <c r="C254" s="322" t="s">
        <v>124</v>
      </c>
      <c r="D254" s="323"/>
      <c r="E254" s="323"/>
      <c r="F254" s="323"/>
      <c r="G254" s="324"/>
      <c r="H254" s="359" t="s">
        <v>117</v>
      </c>
      <c r="I254" s="359"/>
      <c r="J254" s="283" t="s">
        <v>99</v>
      </c>
      <c r="K254" s="283"/>
      <c r="L254" s="374">
        <v>91.11</v>
      </c>
      <c r="M254" s="374"/>
      <c r="N254" s="374"/>
      <c r="O254" s="376">
        <f>Q254/L254</f>
        <v>6866.425200307321</v>
      </c>
      <c r="P254" s="376"/>
      <c r="Q254" s="375">
        <v>625600</v>
      </c>
      <c r="R254" s="375"/>
      <c r="S254" s="375"/>
    </row>
    <row r="255" spans="2:19" ht="26.25" customHeight="1">
      <c r="B255" s="116">
        <v>2</v>
      </c>
      <c r="C255" s="322" t="s">
        <v>89</v>
      </c>
      <c r="D255" s="323"/>
      <c r="E255" s="323"/>
      <c r="F255" s="323"/>
      <c r="G255" s="324"/>
      <c r="H255" s="359" t="s">
        <v>118</v>
      </c>
      <c r="I255" s="359"/>
      <c r="J255" s="283" t="s">
        <v>35</v>
      </c>
      <c r="K255" s="283"/>
      <c r="L255" s="376">
        <v>42000</v>
      </c>
      <c r="M255" s="376"/>
      <c r="N255" s="376"/>
      <c r="O255" s="374">
        <f>Q255/L255</f>
        <v>8.915476190476191</v>
      </c>
      <c r="P255" s="374"/>
      <c r="Q255" s="375">
        <v>374450</v>
      </c>
      <c r="R255" s="375"/>
      <c r="S255" s="375"/>
    </row>
    <row r="256" spans="2:19" ht="16.5" customHeight="1">
      <c r="B256" s="116">
        <v>3</v>
      </c>
      <c r="C256" s="322" t="s">
        <v>199</v>
      </c>
      <c r="D256" s="323"/>
      <c r="E256" s="323"/>
      <c r="F256" s="323"/>
      <c r="G256" s="324"/>
      <c r="H256" s="359" t="s">
        <v>118</v>
      </c>
      <c r="I256" s="359"/>
      <c r="J256" s="283" t="s">
        <v>99</v>
      </c>
      <c r="K256" s="283"/>
      <c r="L256" s="374">
        <v>0.53</v>
      </c>
      <c r="M256" s="374"/>
      <c r="N256" s="374"/>
      <c r="O256" s="376">
        <f>4374*1.06</f>
        <v>4636.4400000000005</v>
      </c>
      <c r="P256" s="376"/>
      <c r="Q256" s="375">
        <v>24570</v>
      </c>
      <c r="R256" s="375"/>
      <c r="S256" s="375"/>
    </row>
    <row r="257" spans="2:19" ht="12.75">
      <c r="B257" s="129"/>
      <c r="C257" s="338" t="s">
        <v>57</v>
      </c>
      <c r="D257" s="339"/>
      <c r="E257" s="339"/>
      <c r="F257" s="339"/>
      <c r="G257" s="339"/>
      <c r="H257" s="339"/>
      <c r="I257" s="339"/>
      <c r="J257" s="339"/>
      <c r="K257" s="339"/>
      <c r="L257" s="339"/>
      <c r="M257" s="339"/>
      <c r="N257" s="339"/>
      <c r="O257" s="339"/>
      <c r="P257" s="346"/>
      <c r="Q257" s="381">
        <f>SUM(Q254:S256)</f>
        <v>1024620</v>
      </c>
      <c r="R257" s="381"/>
      <c r="S257" s="381"/>
    </row>
    <row r="258" spans="2:19" ht="12.75">
      <c r="B258" s="67"/>
      <c r="C258" s="62"/>
      <c r="D258" s="62"/>
      <c r="E258" s="62"/>
      <c r="F258" s="62"/>
      <c r="G258" s="62"/>
      <c r="H258" s="62"/>
      <c r="I258" s="62"/>
      <c r="J258" s="62"/>
      <c r="K258" s="62"/>
      <c r="L258" s="62"/>
      <c r="M258" s="62"/>
      <c r="N258" s="62"/>
      <c r="O258" s="62"/>
      <c r="P258" s="62"/>
      <c r="Q258" s="62"/>
      <c r="R258" s="62"/>
      <c r="S258" s="62"/>
    </row>
    <row r="259" spans="2:19" ht="12.75" hidden="1" outlineLevel="1">
      <c r="B259" s="311" t="s">
        <v>74</v>
      </c>
      <c r="C259" s="311"/>
      <c r="D259" s="311"/>
      <c r="E259" s="311"/>
      <c r="F259" s="311"/>
      <c r="G259" s="311"/>
      <c r="H259" s="311"/>
      <c r="I259" s="311"/>
      <c r="J259" s="311"/>
      <c r="K259" s="311"/>
      <c r="L259" s="311"/>
      <c r="M259" s="311"/>
      <c r="N259" s="311"/>
      <c r="O259" s="311"/>
      <c r="P259" s="311"/>
      <c r="Q259" s="311"/>
      <c r="R259" s="311"/>
      <c r="S259" s="311"/>
    </row>
    <row r="260" spans="2:19" ht="12.75" hidden="1" outlineLevel="1">
      <c r="B260" s="67"/>
      <c r="C260" s="62"/>
      <c r="D260" s="62"/>
      <c r="E260" s="62"/>
      <c r="F260" s="62"/>
      <c r="G260" s="62"/>
      <c r="H260" s="62"/>
      <c r="I260" s="62"/>
      <c r="J260" s="62"/>
      <c r="K260" s="62"/>
      <c r="L260" s="62"/>
      <c r="M260" s="62"/>
      <c r="N260" s="62"/>
      <c r="O260" s="62"/>
      <c r="P260" s="62"/>
      <c r="Q260" s="62"/>
      <c r="R260" s="62"/>
      <c r="S260" s="62"/>
    </row>
    <row r="261" spans="2:19" ht="25.5" hidden="1" outlineLevel="1">
      <c r="B261" s="4" t="s">
        <v>25</v>
      </c>
      <c r="C261" s="282" t="s">
        <v>26</v>
      </c>
      <c r="D261" s="282"/>
      <c r="E261" s="282"/>
      <c r="F261" s="282"/>
      <c r="G261" s="282"/>
      <c r="H261" s="282" t="s">
        <v>28</v>
      </c>
      <c r="I261" s="282"/>
      <c r="J261" s="282" t="s">
        <v>55</v>
      </c>
      <c r="K261" s="282"/>
      <c r="L261" s="282"/>
      <c r="M261" s="282" t="s">
        <v>54</v>
      </c>
      <c r="N261" s="282"/>
      <c r="O261" s="282"/>
      <c r="P261" s="282" t="s">
        <v>56</v>
      </c>
      <c r="Q261" s="282"/>
      <c r="R261" s="282"/>
      <c r="S261" s="282"/>
    </row>
    <row r="262" spans="2:19" ht="12.75" hidden="1" outlineLevel="1">
      <c r="B262" s="4">
        <v>1</v>
      </c>
      <c r="C262" s="282">
        <v>2</v>
      </c>
      <c r="D262" s="282"/>
      <c r="E262" s="282"/>
      <c r="F262" s="282"/>
      <c r="G262" s="282"/>
      <c r="H262" s="282">
        <v>3</v>
      </c>
      <c r="I262" s="282"/>
      <c r="J262" s="282">
        <v>4</v>
      </c>
      <c r="K262" s="282"/>
      <c r="L262" s="282"/>
      <c r="M262" s="282">
        <v>5</v>
      </c>
      <c r="N262" s="282"/>
      <c r="O262" s="282"/>
      <c r="P262" s="308">
        <v>6</v>
      </c>
      <c r="Q262" s="309"/>
      <c r="R262" s="309"/>
      <c r="S262" s="310"/>
    </row>
    <row r="263" spans="2:19" ht="26.25" customHeight="1" hidden="1" outlineLevel="1">
      <c r="B263" s="4">
        <v>1</v>
      </c>
      <c r="C263" s="281" t="s">
        <v>194</v>
      </c>
      <c r="D263" s="281"/>
      <c r="E263" s="281"/>
      <c r="F263" s="281"/>
      <c r="G263" s="281"/>
      <c r="H263" s="359" t="s">
        <v>119</v>
      </c>
      <c r="I263" s="359"/>
      <c r="J263" s="361">
        <f>P263/M263</f>
        <v>0</v>
      </c>
      <c r="K263" s="361"/>
      <c r="L263" s="361"/>
      <c r="M263" s="360">
        <v>6</v>
      </c>
      <c r="N263" s="360"/>
      <c r="O263" s="360"/>
      <c r="P263" s="313">
        <v>0</v>
      </c>
      <c r="Q263" s="314"/>
      <c r="R263" s="314"/>
      <c r="S263" s="315"/>
    </row>
    <row r="264" spans="2:19" ht="27.75" customHeight="1" hidden="1" outlineLevel="1">
      <c r="B264" s="4">
        <v>2</v>
      </c>
      <c r="C264" s="281" t="s">
        <v>195</v>
      </c>
      <c r="D264" s="281"/>
      <c r="E264" s="281"/>
      <c r="F264" s="281"/>
      <c r="G264" s="281"/>
      <c r="H264" s="359" t="s">
        <v>119</v>
      </c>
      <c r="I264" s="359"/>
      <c r="J264" s="361">
        <f>P264/M264</f>
        <v>0</v>
      </c>
      <c r="K264" s="361"/>
      <c r="L264" s="361"/>
      <c r="M264" s="385">
        <v>3.5</v>
      </c>
      <c r="N264" s="385"/>
      <c r="O264" s="385"/>
      <c r="P264" s="313">
        <v>0</v>
      </c>
      <c r="Q264" s="314"/>
      <c r="R264" s="314"/>
      <c r="S264" s="315"/>
    </row>
    <row r="265" spans="2:19" ht="24.75" customHeight="1" hidden="1" outlineLevel="1">
      <c r="B265" s="4">
        <v>3</v>
      </c>
      <c r="C265" s="281" t="s">
        <v>196</v>
      </c>
      <c r="D265" s="281"/>
      <c r="E265" s="281"/>
      <c r="F265" s="281"/>
      <c r="G265" s="281"/>
      <c r="H265" s="359" t="s">
        <v>119</v>
      </c>
      <c r="I265" s="359"/>
      <c r="J265" s="361">
        <f>P265/M265</f>
        <v>0</v>
      </c>
      <c r="K265" s="361"/>
      <c r="L265" s="361"/>
      <c r="M265" s="385">
        <v>8.5</v>
      </c>
      <c r="N265" s="385"/>
      <c r="O265" s="385"/>
      <c r="P265" s="313">
        <v>0</v>
      </c>
      <c r="Q265" s="314"/>
      <c r="R265" s="314"/>
      <c r="S265" s="315"/>
    </row>
    <row r="266" spans="2:19" ht="12.75" hidden="1" outlineLevel="1">
      <c r="B266" s="4"/>
      <c r="C266" s="337" t="s">
        <v>57</v>
      </c>
      <c r="D266" s="337"/>
      <c r="E266" s="337"/>
      <c r="F266" s="337"/>
      <c r="G266" s="337"/>
      <c r="H266" s="337"/>
      <c r="I266" s="337"/>
      <c r="J266" s="337"/>
      <c r="K266" s="337"/>
      <c r="L266" s="337"/>
      <c r="M266" s="337"/>
      <c r="N266" s="337"/>
      <c r="O266" s="337"/>
      <c r="P266" s="386">
        <f>SUM(P263:S265)</f>
        <v>0</v>
      </c>
      <c r="Q266" s="386"/>
      <c r="R266" s="386"/>
      <c r="S266" s="386"/>
    </row>
    <row r="267" spans="2:19" ht="12.75" collapsed="1">
      <c r="B267" s="169"/>
      <c r="C267" s="6"/>
      <c r="D267" s="6"/>
      <c r="E267" s="6"/>
      <c r="F267" s="6"/>
      <c r="G267" s="6"/>
      <c r="H267" s="6"/>
      <c r="I267" s="6"/>
      <c r="J267" s="6"/>
      <c r="K267" s="6"/>
      <c r="L267" s="152"/>
      <c r="M267" s="152"/>
      <c r="N267" s="152"/>
      <c r="O267" s="169"/>
      <c r="P267" s="169"/>
      <c r="Q267" s="169"/>
      <c r="R267" s="169"/>
      <c r="S267" s="169"/>
    </row>
    <row r="268" spans="2:19" ht="12.75">
      <c r="B268" s="311" t="s">
        <v>71</v>
      </c>
      <c r="C268" s="311"/>
      <c r="D268" s="311"/>
      <c r="E268" s="311"/>
      <c r="F268" s="311"/>
      <c r="G268" s="311"/>
      <c r="H268" s="311"/>
      <c r="I268" s="311"/>
      <c r="J268" s="311"/>
      <c r="K268" s="311"/>
      <c r="L268" s="311"/>
      <c r="M268" s="311"/>
      <c r="N268" s="311"/>
      <c r="O268" s="311"/>
      <c r="P268" s="311"/>
      <c r="Q268" s="311"/>
      <c r="R268" s="311"/>
      <c r="S268" s="311"/>
    </row>
    <row r="269" spans="2:19" ht="12.75">
      <c r="B269" s="243"/>
      <c r="C269" s="243"/>
      <c r="D269" s="243"/>
      <c r="E269" s="243"/>
      <c r="F269" s="243"/>
      <c r="G269" s="243"/>
      <c r="H269" s="243"/>
      <c r="I269" s="243"/>
      <c r="J269" s="243"/>
      <c r="K269" s="243"/>
      <c r="L269" s="243"/>
      <c r="M269" s="243"/>
      <c r="N269" s="243"/>
      <c r="O269" s="243"/>
      <c r="P269" s="243"/>
      <c r="Q269" s="243"/>
      <c r="R269" s="243"/>
      <c r="S269" s="243"/>
    </row>
    <row r="270" spans="2:19" ht="25.5">
      <c r="B270" s="4" t="s">
        <v>25</v>
      </c>
      <c r="C270" s="282" t="s">
        <v>26</v>
      </c>
      <c r="D270" s="282"/>
      <c r="E270" s="282"/>
      <c r="F270" s="282"/>
      <c r="G270" s="282"/>
      <c r="H270" s="282" t="s">
        <v>28</v>
      </c>
      <c r="I270" s="282"/>
      <c r="J270" s="282" t="s">
        <v>55</v>
      </c>
      <c r="K270" s="282"/>
      <c r="L270" s="282"/>
      <c r="M270" s="282" t="s">
        <v>54</v>
      </c>
      <c r="N270" s="282"/>
      <c r="O270" s="282"/>
      <c r="P270" s="282" t="s">
        <v>56</v>
      </c>
      <c r="Q270" s="282"/>
      <c r="R270" s="282"/>
      <c r="S270" s="282"/>
    </row>
    <row r="271" spans="2:19" ht="12.75">
      <c r="B271" s="4">
        <v>1</v>
      </c>
      <c r="C271" s="282">
        <v>2</v>
      </c>
      <c r="D271" s="282"/>
      <c r="E271" s="282"/>
      <c r="F271" s="282"/>
      <c r="G271" s="282"/>
      <c r="H271" s="282">
        <v>3</v>
      </c>
      <c r="I271" s="282"/>
      <c r="J271" s="333" t="s">
        <v>90</v>
      </c>
      <c r="K271" s="333"/>
      <c r="L271" s="333"/>
      <c r="M271" s="333" t="s">
        <v>91</v>
      </c>
      <c r="N271" s="333"/>
      <c r="O271" s="333"/>
      <c r="P271" s="308">
        <v>6</v>
      </c>
      <c r="Q271" s="309"/>
      <c r="R271" s="309"/>
      <c r="S271" s="310"/>
    </row>
    <row r="272" spans="2:19" ht="12.75">
      <c r="B272" s="4">
        <v>1</v>
      </c>
      <c r="C272" s="387" t="s">
        <v>92</v>
      </c>
      <c r="D272" s="388"/>
      <c r="E272" s="388"/>
      <c r="F272" s="388"/>
      <c r="G272" s="389"/>
      <c r="H272" s="283">
        <v>30</v>
      </c>
      <c r="I272" s="283"/>
      <c r="J272" s="360">
        <f>P272/M272</f>
        <v>6148</v>
      </c>
      <c r="K272" s="360"/>
      <c r="L272" s="360"/>
      <c r="M272" s="359" t="s">
        <v>209</v>
      </c>
      <c r="N272" s="359"/>
      <c r="O272" s="359"/>
      <c r="P272" s="313">
        <v>6148</v>
      </c>
      <c r="Q272" s="314"/>
      <c r="R272" s="314"/>
      <c r="S272" s="315"/>
    </row>
    <row r="273" spans="2:19" ht="12.75">
      <c r="B273" s="4">
        <v>2</v>
      </c>
      <c r="C273" s="322" t="s">
        <v>93</v>
      </c>
      <c r="D273" s="323"/>
      <c r="E273" s="323"/>
      <c r="F273" s="323"/>
      <c r="G273" s="324"/>
      <c r="H273" s="283">
        <v>30</v>
      </c>
      <c r="I273" s="283"/>
      <c r="J273" s="360">
        <f>P273/M273</f>
        <v>2332</v>
      </c>
      <c r="K273" s="360"/>
      <c r="L273" s="360"/>
      <c r="M273" s="359" t="s">
        <v>210</v>
      </c>
      <c r="N273" s="359"/>
      <c r="O273" s="359"/>
      <c r="P273" s="313">
        <v>19822</v>
      </c>
      <c r="Q273" s="314"/>
      <c r="R273" s="314"/>
      <c r="S273" s="315"/>
    </row>
    <row r="274" spans="2:19" ht="12.75">
      <c r="B274" s="4">
        <v>3</v>
      </c>
      <c r="C274" s="322" t="s">
        <v>197</v>
      </c>
      <c r="D274" s="323"/>
      <c r="E274" s="323"/>
      <c r="F274" s="323"/>
      <c r="G274" s="324"/>
      <c r="H274" s="283">
        <v>30</v>
      </c>
      <c r="I274" s="283"/>
      <c r="J274" s="361">
        <v>2531</v>
      </c>
      <c r="K274" s="361"/>
      <c r="L274" s="361"/>
      <c r="M274" s="359" t="s">
        <v>209</v>
      </c>
      <c r="N274" s="359"/>
      <c r="O274" s="359"/>
      <c r="P274" s="313"/>
      <c r="Q274" s="314"/>
      <c r="R274" s="314"/>
      <c r="S274" s="315"/>
    </row>
    <row r="275" spans="2:19" ht="12.75">
      <c r="B275" s="4"/>
      <c r="C275" s="390" t="s">
        <v>57</v>
      </c>
      <c r="D275" s="390"/>
      <c r="E275" s="390"/>
      <c r="F275" s="390"/>
      <c r="G275" s="390"/>
      <c r="H275" s="390"/>
      <c r="I275" s="390"/>
      <c r="J275" s="390"/>
      <c r="K275" s="390"/>
      <c r="L275" s="390"/>
      <c r="M275" s="390"/>
      <c r="N275" s="390"/>
      <c r="O275" s="390"/>
      <c r="P275" s="319">
        <f>P272+P273+P274</f>
        <v>25970</v>
      </c>
      <c r="Q275" s="320"/>
      <c r="R275" s="320"/>
      <c r="S275" s="321"/>
    </row>
    <row r="276" spans="2:19" ht="12.75">
      <c r="B276" s="67"/>
      <c r="C276" s="62"/>
      <c r="D276" s="62"/>
      <c r="E276" s="62"/>
      <c r="F276" s="62"/>
      <c r="G276" s="62"/>
      <c r="H276" s="62"/>
      <c r="I276" s="62"/>
      <c r="J276" s="62"/>
      <c r="K276" s="62"/>
      <c r="L276" s="62"/>
      <c r="M276" s="62"/>
      <c r="N276" s="62"/>
      <c r="O276" s="62"/>
      <c r="P276" s="62"/>
      <c r="Q276" s="62"/>
      <c r="R276" s="62"/>
      <c r="S276" s="62"/>
    </row>
    <row r="277" spans="2:19" ht="12.75">
      <c r="B277" s="311" t="s">
        <v>70</v>
      </c>
      <c r="C277" s="311"/>
      <c r="D277" s="311"/>
      <c r="E277" s="311"/>
      <c r="F277" s="311"/>
      <c r="G277" s="311"/>
      <c r="H277" s="311"/>
      <c r="I277" s="311"/>
      <c r="J277" s="311"/>
      <c r="K277" s="311"/>
      <c r="L277" s="311"/>
      <c r="M277" s="311"/>
      <c r="N277" s="311"/>
      <c r="O277" s="311"/>
      <c r="P277" s="311"/>
      <c r="Q277" s="311"/>
      <c r="R277" s="311"/>
      <c r="S277" s="311"/>
    </row>
    <row r="278" spans="2:19" ht="12.75">
      <c r="B278" s="67"/>
      <c r="C278" s="62"/>
      <c r="D278" s="62"/>
      <c r="E278" s="62"/>
      <c r="F278" s="62"/>
      <c r="G278" s="62"/>
      <c r="H278" s="62"/>
      <c r="I278" s="62"/>
      <c r="J278" s="62"/>
      <c r="K278" s="62"/>
      <c r="L278" s="62"/>
      <c r="M278" s="62"/>
      <c r="N278" s="62"/>
      <c r="O278" s="62"/>
      <c r="P278" s="62"/>
      <c r="Q278" s="62" t="s">
        <v>30</v>
      </c>
      <c r="R278" s="62"/>
      <c r="S278" s="62"/>
    </row>
    <row r="279" spans="2:19" ht="25.5">
      <c r="B279" s="4" t="s">
        <v>25</v>
      </c>
      <c r="C279" s="282" t="s">
        <v>26</v>
      </c>
      <c r="D279" s="282"/>
      <c r="E279" s="282"/>
      <c r="F279" s="282"/>
      <c r="G279" s="282"/>
      <c r="H279" s="282"/>
      <c r="I279" s="282"/>
      <c r="J279" s="282" t="s">
        <v>28</v>
      </c>
      <c r="K279" s="282"/>
      <c r="L279" s="308" t="s">
        <v>125</v>
      </c>
      <c r="M279" s="309"/>
      <c r="N279" s="309"/>
      <c r="O279" s="309"/>
      <c r="P279" s="309"/>
      <c r="Q279" s="309"/>
      <c r="R279" s="309"/>
      <c r="S279" s="310"/>
    </row>
    <row r="280" spans="2:19" ht="12.75">
      <c r="B280" s="4">
        <v>1</v>
      </c>
      <c r="C280" s="282">
        <v>2</v>
      </c>
      <c r="D280" s="282"/>
      <c r="E280" s="282"/>
      <c r="F280" s="282"/>
      <c r="G280" s="282"/>
      <c r="H280" s="282"/>
      <c r="I280" s="282"/>
      <c r="J280" s="282">
        <v>3</v>
      </c>
      <c r="K280" s="282"/>
      <c r="L280" s="308">
        <v>4</v>
      </c>
      <c r="M280" s="309"/>
      <c r="N280" s="309"/>
      <c r="O280" s="309"/>
      <c r="P280" s="309"/>
      <c r="Q280" s="309"/>
      <c r="R280" s="309"/>
      <c r="S280" s="310"/>
    </row>
    <row r="281" spans="2:19" ht="12.75">
      <c r="B281" s="4">
        <v>1</v>
      </c>
      <c r="C281" s="322" t="s">
        <v>38</v>
      </c>
      <c r="D281" s="323"/>
      <c r="E281" s="323"/>
      <c r="F281" s="323"/>
      <c r="G281" s="323"/>
      <c r="H281" s="323"/>
      <c r="I281" s="324"/>
      <c r="J281" s="333" t="s">
        <v>180</v>
      </c>
      <c r="K281" s="333"/>
      <c r="L281" s="334">
        <v>58700</v>
      </c>
      <c r="M281" s="335"/>
      <c r="N281" s="335"/>
      <c r="O281" s="335"/>
      <c r="P281" s="335"/>
      <c r="Q281" s="335"/>
      <c r="R281" s="335"/>
      <c r="S281" s="336"/>
    </row>
    <row r="282" spans="2:19" ht="12.75">
      <c r="B282" s="4">
        <v>2</v>
      </c>
      <c r="C282" s="322" t="s">
        <v>94</v>
      </c>
      <c r="D282" s="323"/>
      <c r="E282" s="323"/>
      <c r="F282" s="323"/>
      <c r="G282" s="323"/>
      <c r="H282" s="323"/>
      <c r="I282" s="324"/>
      <c r="J282" s="333" t="s">
        <v>180</v>
      </c>
      <c r="K282" s="333"/>
      <c r="L282" s="334">
        <v>500</v>
      </c>
      <c r="M282" s="335"/>
      <c r="N282" s="335"/>
      <c r="O282" s="335"/>
      <c r="P282" s="335"/>
      <c r="Q282" s="335"/>
      <c r="R282" s="335"/>
      <c r="S282" s="336"/>
    </row>
    <row r="283" spans="2:19" ht="12.75">
      <c r="B283" s="4"/>
      <c r="C283" s="338" t="s">
        <v>57</v>
      </c>
      <c r="D283" s="339"/>
      <c r="E283" s="339"/>
      <c r="F283" s="339"/>
      <c r="G283" s="339"/>
      <c r="H283" s="339"/>
      <c r="I283" s="339"/>
      <c r="J283" s="339"/>
      <c r="K283" s="339"/>
      <c r="L283" s="391">
        <f>L281+L282</f>
        <v>59200</v>
      </c>
      <c r="M283" s="391"/>
      <c r="N283" s="391"/>
      <c r="O283" s="391"/>
      <c r="P283" s="391"/>
      <c r="Q283" s="391"/>
      <c r="R283" s="391"/>
      <c r="S283" s="392"/>
    </row>
    <row r="284" spans="2:19" ht="12.75">
      <c r="B284" s="67"/>
      <c r="C284" s="62"/>
      <c r="D284" s="62"/>
      <c r="E284" s="62"/>
      <c r="F284" s="62"/>
      <c r="G284" s="62"/>
      <c r="H284" s="62"/>
      <c r="I284" s="62"/>
      <c r="J284" s="62"/>
      <c r="K284" s="62"/>
      <c r="L284" s="62"/>
      <c r="M284" s="62"/>
      <c r="N284" s="62"/>
      <c r="O284" s="62"/>
      <c r="P284" s="62"/>
      <c r="Q284" s="62"/>
      <c r="R284" s="62"/>
      <c r="S284" s="62"/>
    </row>
    <row r="285" spans="2:19" ht="12.75">
      <c r="B285" s="67"/>
      <c r="C285" s="62"/>
      <c r="D285" s="62"/>
      <c r="E285" s="62"/>
      <c r="F285" s="62"/>
      <c r="G285" s="62"/>
      <c r="H285" s="62"/>
      <c r="I285" s="62"/>
      <c r="J285" s="62"/>
      <c r="K285" s="62"/>
      <c r="L285" s="62"/>
      <c r="M285" s="62"/>
      <c r="N285" s="62"/>
      <c r="O285" s="62"/>
      <c r="P285" s="62"/>
      <c r="Q285" s="62" t="s">
        <v>36</v>
      </c>
      <c r="R285" s="62"/>
      <c r="S285" s="62"/>
    </row>
    <row r="286" spans="2:19" ht="25.5">
      <c r="B286" s="4" t="s">
        <v>25</v>
      </c>
      <c r="C286" s="282" t="s">
        <v>26</v>
      </c>
      <c r="D286" s="282"/>
      <c r="E286" s="282"/>
      <c r="F286" s="282"/>
      <c r="G286" s="282"/>
      <c r="H286" s="282"/>
      <c r="I286" s="282"/>
      <c r="J286" s="282"/>
      <c r="K286" s="282" t="s">
        <v>28</v>
      </c>
      <c r="L286" s="282"/>
      <c r="M286" s="282"/>
      <c r="N286" s="282" t="s">
        <v>27</v>
      </c>
      <c r="O286" s="282"/>
      <c r="P286" s="282"/>
      <c r="Q286" s="282"/>
      <c r="R286" s="282"/>
      <c r="S286" s="282"/>
    </row>
    <row r="287" spans="2:19" ht="12.75">
      <c r="B287" s="4">
        <v>1</v>
      </c>
      <c r="C287" s="282">
        <v>2</v>
      </c>
      <c r="D287" s="282"/>
      <c r="E287" s="282"/>
      <c r="F287" s="282"/>
      <c r="G287" s="282"/>
      <c r="H287" s="282"/>
      <c r="I287" s="282"/>
      <c r="J287" s="282"/>
      <c r="K287" s="282">
        <v>3</v>
      </c>
      <c r="L287" s="282"/>
      <c r="M287" s="282"/>
      <c r="N287" s="282">
        <v>4</v>
      </c>
      <c r="O287" s="282"/>
      <c r="P287" s="282"/>
      <c r="Q287" s="282"/>
      <c r="R287" s="282"/>
      <c r="S287" s="282"/>
    </row>
    <row r="288" spans="2:19" ht="12.75">
      <c r="B288" s="97">
        <v>1</v>
      </c>
      <c r="C288" s="393" t="s">
        <v>95</v>
      </c>
      <c r="D288" s="394"/>
      <c r="E288" s="394"/>
      <c r="F288" s="394"/>
      <c r="G288" s="394"/>
      <c r="H288" s="394"/>
      <c r="I288" s="394"/>
      <c r="J288" s="395"/>
      <c r="K288" s="396" t="s">
        <v>181</v>
      </c>
      <c r="L288" s="396"/>
      <c r="M288" s="396"/>
      <c r="N288" s="397">
        <v>2200</v>
      </c>
      <c r="O288" s="397"/>
      <c r="P288" s="397"/>
      <c r="Q288" s="397"/>
      <c r="R288" s="397"/>
      <c r="S288" s="397"/>
    </row>
    <row r="289" spans="2:19" ht="12.75">
      <c r="B289" s="4">
        <v>2</v>
      </c>
      <c r="C289" s="322" t="s">
        <v>126</v>
      </c>
      <c r="D289" s="323"/>
      <c r="E289" s="323"/>
      <c r="F289" s="323"/>
      <c r="G289" s="323"/>
      <c r="H289" s="323"/>
      <c r="I289" s="323"/>
      <c r="J289" s="324"/>
      <c r="K289" s="325" t="s">
        <v>182</v>
      </c>
      <c r="L289" s="398"/>
      <c r="M289" s="326"/>
      <c r="N289" s="399">
        <v>2000</v>
      </c>
      <c r="O289" s="400"/>
      <c r="P289" s="400"/>
      <c r="Q289" s="400"/>
      <c r="R289" s="400"/>
      <c r="S289" s="401"/>
    </row>
    <row r="290" spans="2:19" ht="12.75">
      <c r="B290" s="4"/>
      <c r="C290" s="337" t="s">
        <v>57</v>
      </c>
      <c r="D290" s="337"/>
      <c r="E290" s="337"/>
      <c r="F290" s="337"/>
      <c r="G290" s="337"/>
      <c r="H290" s="337"/>
      <c r="I290" s="337"/>
      <c r="J290" s="337"/>
      <c r="K290" s="333"/>
      <c r="L290" s="333"/>
      <c r="M290" s="333"/>
      <c r="N290" s="386">
        <f>N288+N289</f>
        <v>4200</v>
      </c>
      <c r="O290" s="386"/>
      <c r="P290" s="386"/>
      <c r="Q290" s="386"/>
      <c r="R290" s="386"/>
      <c r="S290" s="386"/>
    </row>
    <row r="291" spans="2:19" ht="12.75">
      <c r="B291" s="169"/>
      <c r="C291" s="169"/>
      <c r="D291" s="169"/>
      <c r="E291" s="169"/>
      <c r="F291" s="169"/>
      <c r="G291" s="169"/>
      <c r="H291" s="169"/>
      <c r="I291" s="169"/>
      <c r="J291" s="169"/>
      <c r="K291" s="169"/>
      <c r="L291" s="169"/>
      <c r="M291" s="169"/>
      <c r="N291" s="169"/>
      <c r="O291" s="169"/>
      <c r="P291" s="170"/>
      <c r="Q291" s="171"/>
      <c r="R291" s="62"/>
      <c r="S291" s="62"/>
    </row>
    <row r="292" spans="2:19" ht="12.75">
      <c r="B292" s="67"/>
      <c r="C292" s="172"/>
      <c r="D292" s="172"/>
      <c r="E292" s="172"/>
      <c r="F292" s="172"/>
      <c r="G292" s="172"/>
      <c r="H292" s="172"/>
      <c r="I292" s="172"/>
      <c r="J292" s="172"/>
      <c r="K292" s="172"/>
      <c r="L292" s="62"/>
      <c r="M292" s="62"/>
      <c r="N292" s="62"/>
      <c r="O292" s="62"/>
      <c r="P292" s="62"/>
      <c r="Q292" s="62"/>
      <c r="R292" s="62"/>
      <c r="S292" s="62"/>
    </row>
    <row r="293" spans="2:19" ht="12.75">
      <c r="B293" s="311" t="s">
        <v>72</v>
      </c>
      <c r="C293" s="311"/>
      <c r="D293" s="311"/>
      <c r="E293" s="311"/>
      <c r="F293" s="311"/>
      <c r="G293" s="311"/>
      <c r="H293" s="311"/>
      <c r="I293" s="311"/>
      <c r="J293" s="311"/>
      <c r="K293" s="311"/>
      <c r="L293" s="311"/>
      <c r="M293" s="311"/>
      <c r="N293" s="311"/>
      <c r="O293" s="311"/>
      <c r="P293" s="311"/>
      <c r="Q293" s="311"/>
      <c r="R293" s="311"/>
      <c r="S293" s="311"/>
    </row>
    <row r="294" spans="2:19" ht="12.75">
      <c r="B294" s="243"/>
      <c r="C294" s="243"/>
      <c r="D294" s="243"/>
      <c r="E294" s="243"/>
      <c r="F294" s="243"/>
      <c r="G294" s="243"/>
      <c r="H294" s="243"/>
      <c r="I294" s="243"/>
      <c r="J294" s="243"/>
      <c r="K294" s="243"/>
      <c r="L294" s="243"/>
      <c r="M294" s="243"/>
      <c r="N294" s="243"/>
      <c r="O294" s="243"/>
      <c r="P294" s="243"/>
      <c r="Q294" s="243"/>
      <c r="R294" s="62" t="s">
        <v>30</v>
      </c>
      <c r="S294" s="243"/>
    </row>
    <row r="295" spans="2:19" ht="25.5" customHeight="1" hidden="1" outlineLevel="1">
      <c r="B295" s="4" t="s">
        <v>25</v>
      </c>
      <c r="C295" s="282" t="s">
        <v>26</v>
      </c>
      <c r="D295" s="282"/>
      <c r="E295" s="282"/>
      <c r="F295" s="282"/>
      <c r="G295" s="282"/>
      <c r="H295" s="282"/>
      <c r="I295" s="282" t="s">
        <v>28</v>
      </c>
      <c r="J295" s="282"/>
      <c r="K295" s="282" t="s">
        <v>211</v>
      </c>
      <c r="L295" s="282"/>
      <c r="M295" s="282"/>
      <c r="N295" s="282" t="s">
        <v>212</v>
      </c>
      <c r="O295" s="282"/>
      <c r="P295" s="282"/>
      <c r="Q295" s="308" t="s">
        <v>37</v>
      </c>
      <c r="R295" s="309"/>
      <c r="S295" s="310"/>
    </row>
    <row r="296" spans="2:19" ht="12.75" hidden="1" outlineLevel="1">
      <c r="B296" s="4">
        <v>1</v>
      </c>
      <c r="C296" s="282">
        <v>2</v>
      </c>
      <c r="D296" s="282"/>
      <c r="E296" s="282"/>
      <c r="F296" s="282"/>
      <c r="G296" s="282"/>
      <c r="H296" s="282"/>
      <c r="I296" s="282">
        <v>3</v>
      </c>
      <c r="J296" s="282"/>
      <c r="K296" s="282">
        <v>4</v>
      </c>
      <c r="L296" s="282"/>
      <c r="M296" s="282"/>
      <c r="N296" s="282">
        <v>5</v>
      </c>
      <c r="O296" s="282"/>
      <c r="P296" s="282"/>
      <c r="Q296" s="308">
        <v>6</v>
      </c>
      <c r="R296" s="309"/>
      <c r="S296" s="310"/>
    </row>
    <row r="297" spans="2:19" ht="12.75" customHeight="1" hidden="1" outlineLevel="1">
      <c r="B297" s="97">
        <v>1</v>
      </c>
      <c r="C297" s="402" t="s">
        <v>138</v>
      </c>
      <c r="D297" s="403"/>
      <c r="E297" s="403"/>
      <c r="F297" s="403"/>
      <c r="G297" s="403"/>
      <c r="H297" s="404"/>
      <c r="I297" s="402">
        <v>33</v>
      </c>
      <c r="J297" s="404"/>
      <c r="K297" s="396"/>
      <c r="L297" s="396"/>
      <c r="M297" s="396"/>
      <c r="N297" s="375"/>
      <c r="O297" s="375"/>
      <c r="P297" s="375"/>
      <c r="Q297" s="313"/>
      <c r="R297" s="314"/>
      <c r="S297" s="315"/>
    </row>
    <row r="298" spans="2:19" ht="12.75" customHeight="1" hidden="1" outlineLevel="1">
      <c r="B298" s="97"/>
      <c r="C298" s="405" t="s">
        <v>213</v>
      </c>
      <c r="D298" s="411"/>
      <c r="E298" s="411"/>
      <c r="F298" s="411"/>
      <c r="G298" s="411"/>
      <c r="H298" s="412"/>
      <c r="I298" s="402">
        <v>33</v>
      </c>
      <c r="J298" s="404"/>
      <c r="K298" s="396" t="s">
        <v>231</v>
      </c>
      <c r="L298" s="396"/>
      <c r="M298" s="396"/>
      <c r="N298" s="377">
        <v>150</v>
      </c>
      <c r="O298" s="377"/>
      <c r="P298" s="377"/>
      <c r="Q298" s="313"/>
      <c r="R298" s="314"/>
      <c r="S298" s="315"/>
    </row>
    <row r="299" spans="2:19" ht="12.75" customHeight="1" hidden="1" outlineLevel="1">
      <c r="B299" s="97"/>
      <c r="C299" s="405" t="s">
        <v>217</v>
      </c>
      <c r="D299" s="406"/>
      <c r="E299" s="406"/>
      <c r="F299" s="406"/>
      <c r="G299" s="406"/>
      <c r="H299" s="407"/>
      <c r="I299" s="402">
        <v>33</v>
      </c>
      <c r="J299" s="408"/>
      <c r="K299" s="409" t="s">
        <v>232</v>
      </c>
      <c r="L299" s="410"/>
      <c r="M299" s="408"/>
      <c r="N299" s="362">
        <v>51</v>
      </c>
      <c r="O299" s="410"/>
      <c r="P299" s="408"/>
      <c r="Q299" s="313"/>
      <c r="R299" s="314"/>
      <c r="S299" s="315"/>
    </row>
    <row r="300" spans="2:19" ht="12.75" customHeight="1" hidden="1" outlineLevel="1">
      <c r="B300" s="97"/>
      <c r="C300" s="405" t="s">
        <v>223</v>
      </c>
      <c r="D300" s="406"/>
      <c r="E300" s="406"/>
      <c r="F300" s="406"/>
      <c r="G300" s="406"/>
      <c r="H300" s="407"/>
      <c r="I300" s="402">
        <v>33</v>
      </c>
      <c r="J300" s="408"/>
      <c r="K300" s="409" t="s">
        <v>218</v>
      </c>
      <c r="L300" s="410"/>
      <c r="M300" s="408"/>
      <c r="N300" s="362">
        <v>375</v>
      </c>
      <c r="O300" s="415"/>
      <c r="P300" s="416"/>
      <c r="Q300" s="313"/>
      <c r="R300" s="314"/>
      <c r="S300" s="315"/>
    </row>
    <row r="301" spans="2:19" ht="12.75" customHeight="1" hidden="1" outlineLevel="1">
      <c r="B301" s="97"/>
      <c r="C301" s="405" t="s">
        <v>219</v>
      </c>
      <c r="D301" s="406"/>
      <c r="E301" s="406"/>
      <c r="F301" s="406"/>
      <c r="G301" s="406"/>
      <c r="H301" s="407"/>
      <c r="I301" s="402">
        <v>33</v>
      </c>
      <c r="J301" s="408"/>
      <c r="K301" s="409" t="s">
        <v>232</v>
      </c>
      <c r="L301" s="413"/>
      <c r="M301" s="414"/>
      <c r="N301" s="362">
        <v>60</v>
      </c>
      <c r="O301" s="363"/>
      <c r="P301" s="364"/>
      <c r="Q301" s="313"/>
      <c r="R301" s="314"/>
      <c r="S301" s="315"/>
    </row>
    <row r="302" spans="2:19" ht="12.75" customHeight="1" hidden="1" outlineLevel="1">
      <c r="B302" s="97"/>
      <c r="C302" s="405" t="s">
        <v>214</v>
      </c>
      <c r="D302" s="411"/>
      <c r="E302" s="411"/>
      <c r="F302" s="411"/>
      <c r="G302" s="411"/>
      <c r="H302" s="412"/>
      <c r="I302" s="402">
        <v>33</v>
      </c>
      <c r="J302" s="404"/>
      <c r="K302" s="417">
        <v>24</v>
      </c>
      <c r="L302" s="396"/>
      <c r="M302" s="396"/>
      <c r="N302" s="377">
        <v>75</v>
      </c>
      <c r="O302" s="377"/>
      <c r="P302" s="377"/>
      <c r="Q302" s="313"/>
      <c r="R302" s="314"/>
      <c r="S302" s="315"/>
    </row>
    <row r="303" spans="2:19" ht="12.75" customHeight="1" hidden="1" outlineLevel="1">
      <c r="B303" s="97"/>
      <c r="C303" s="405" t="s">
        <v>215</v>
      </c>
      <c r="D303" s="411"/>
      <c r="E303" s="411"/>
      <c r="F303" s="411"/>
      <c r="G303" s="411"/>
      <c r="H303" s="412"/>
      <c r="I303" s="402">
        <v>33</v>
      </c>
      <c r="J303" s="404"/>
      <c r="K303" s="396" t="s">
        <v>232</v>
      </c>
      <c r="L303" s="396"/>
      <c r="M303" s="396"/>
      <c r="N303" s="377">
        <v>54</v>
      </c>
      <c r="O303" s="377"/>
      <c r="P303" s="377"/>
      <c r="Q303" s="313"/>
      <c r="R303" s="314"/>
      <c r="S303" s="315"/>
    </row>
    <row r="304" spans="2:19" ht="12.75" customHeight="1" hidden="1" outlineLevel="1">
      <c r="B304" s="97"/>
      <c r="C304" s="405" t="s">
        <v>220</v>
      </c>
      <c r="D304" s="406"/>
      <c r="E304" s="406"/>
      <c r="F304" s="406"/>
      <c r="G304" s="406"/>
      <c r="H304" s="407"/>
      <c r="I304" s="402">
        <v>33</v>
      </c>
      <c r="J304" s="408"/>
      <c r="K304" s="409" t="s">
        <v>233</v>
      </c>
      <c r="L304" s="413"/>
      <c r="M304" s="414"/>
      <c r="N304" s="362">
        <v>120</v>
      </c>
      <c r="O304" s="363"/>
      <c r="P304" s="364"/>
      <c r="Q304" s="313"/>
      <c r="R304" s="314"/>
      <c r="S304" s="315"/>
    </row>
    <row r="305" spans="2:19" ht="12.75" customHeight="1" hidden="1" outlineLevel="1">
      <c r="B305" s="97"/>
      <c r="C305" s="405" t="s">
        <v>216</v>
      </c>
      <c r="D305" s="411"/>
      <c r="E305" s="411"/>
      <c r="F305" s="411"/>
      <c r="G305" s="411"/>
      <c r="H305" s="412"/>
      <c r="I305" s="402">
        <v>33</v>
      </c>
      <c r="J305" s="404"/>
      <c r="K305" s="396" t="s">
        <v>232</v>
      </c>
      <c r="L305" s="396"/>
      <c r="M305" s="396"/>
      <c r="N305" s="377">
        <v>150</v>
      </c>
      <c r="O305" s="377"/>
      <c r="P305" s="377"/>
      <c r="Q305" s="313"/>
      <c r="R305" s="314"/>
      <c r="S305" s="315"/>
    </row>
    <row r="306" spans="2:19" ht="12.75" customHeight="1" hidden="1" outlineLevel="1">
      <c r="B306" s="97"/>
      <c r="C306" s="405" t="s">
        <v>224</v>
      </c>
      <c r="D306" s="411"/>
      <c r="E306" s="411"/>
      <c r="F306" s="411"/>
      <c r="G306" s="411"/>
      <c r="H306" s="412"/>
      <c r="I306" s="402">
        <v>33</v>
      </c>
      <c r="J306" s="404"/>
      <c r="K306" s="409" t="s">
        <v>218</v>
      </c>
      <c r="L306" s="413"/>
      <c r="M306" s="414"/>
      <c r="N306" s="362">
        <v>390</v>
      </c>
      <c r="O306" s="363"/>
      <c r="P306" s="364"/>
      <c r="Q306" s="313"/>
      <c r="R306" s="314"/>
      <c r="S306" s="315"/>
    </row>
    <row r="307" spans="2:19" ht="12.75" customHeight="1" hidden="1" outlineLevel="1">
      <c r="B307" s="4"/>
      <c r="C307" s="405" t="s">
        <v>234</v>
      </c>
      <c r="D307" s="411"/>
      <c r="E307" s="411"/>
      <c r="F307" s="411"/>
      <c r="G307" s="411"/>
      <c r="H307" s="412"/>
      <c r="I307" s="283">
        <v>33</v>
      </c>
      <c r="J307" s="283"/>
      <c r="K307" s="359" t="s">
        <v>235</v>
      </c>
      <c r="L307" s="359"/>
      <c r="M307" s="359"/>
      <c r="N307" s="377">
        <v>405</v>
      </c>
      <c r="O307" s="377"/>
      <c r="P307" s="377"/>
      <c r="Q307" s="313"/>
      <c r="R307" s="314"/>
      <c r="S307" s="315"/>
    </row>
    <row r="308" spans="2:19" ht="12.75" hidden="1" outlineLevel="1">
      <c r="B308" s="116"/>
      <c r="C308" s="378" t="s">
        <v>57</v>
      </c>
      <c r="D308" s="379"/>
      <c r="E308" s="379"/>
      <c r="F308" s="379"/>
      <c r="G308" s="379"/>
      <c r="H308" s="379"/>
      <c r="I308" s="379"/>
      <c r="J308" s="379"/>
      <c r="K308" s="379"/>
      <c r="L308" s="379"/>
      <c r="M308" s="379"/>
      <c r="N308" s="379"/>
      <c r="O308" s="379"/>
      <c r="P308" s="380"/>
      <c r="Q308" s="319">
        <f>SUM(Q298:S307)</f>
        <v>0</v>
      </c>
      <c r="R308" s="320"/>
      <c r="S308" s="321"/>
    </row>
    <row r="309" spans="2:19" ht="12.75" hidden="1" outlineLevel="1">
      <c r="B309" s="169"/>
      <c r="C309" s="265"/>
      <c r="D309" s="265"/>
      <c r="E309" s="265"/>
      <c r="F309" s="265"/>
      <c r="G309" s="265"/>
      <c r="H309" s="265"/>
      <c r="I309" s="265"/>
      <c r="J309" s="265"/>
      <c r="K309" s="266"/>
      <c r="L309" s="266"/>
      <c r="M309" s="266"/>
      <c r="N309" s="155"/>
      <c r="O309" s="155"/>
      <c r="P309" s="155"/>
      <c r="Q309" s="155"/>
      <c r="R309" s="155"/>
      <c r="S309" s="155"/>
    </row>
    <row r="310" spans="2:19" ht="12.75" hidden="1" outlineLevel="1">
      <c r="B310" s="67"/>
      <c r="C310" s="62"/>
      <c r="D310" s="62"/>
      <c r="E310" s="62"/>
      <c r="F310" s="62"/>
      <c r="G310" s="62"/>
      <c r="H310" s="62"/>
      <c r="I310" s="62"/>
      <c r="J310" s="62"/>
      <c r="K310" s="62"/>
      <c r="L310" s="62"/>
      <c r="M310" s="62"/>
      <c r="N310" s="62"/>
      <c r="O310" s="62"/>
      <c r="P310" s="62"/>
      <c r="Q310" s="62"/>
      <c r="R310" s="62" t="s">
        <v>36</v>
      </c>
      <c r="S310" s="62"/>
    </row>
    <row r="311" spans="2:19" ht="25.5" collapsed="1">
      <c r="B311" s="4" t="s">
        <v>25</v>
      </c>
      <c r="C311" s="282" t="s">
        <v>26</v>
      </c>
      <c r="D311" s="282"/>
      <c r="E311" s="282"/>
      <c r="F311" s="282"/>
      <c r="G311" s="282"/>
      <c r="H311" s="282"/>
      <c r="I311" s="282" t="s">
        <v>28</v>
      </c>
      <c r="J311" s="282"/>
      <c r="K311" s="282" t="s">
        <v>128</v>
      </c>
      <c r="L311" s="282"/>
      <c r="M311" s="282"/>
      <c r="N311" s="282" t="s">
        <v>129</v>
      </c>
      <c r="O311" s="282"/>
      <c r="P311" s="282"/>
      <c r="Q311" s="308" t="s">
        <v>37</v>
      </c>
      <c r="R311" s="309"/>
      <c r="S311" s="310"/>
    </row>
    <row r="312" spans="2:19" ht="12.75">
      <c r="B312" s="4">
        <v>1</v>
      </c>
      <c r="C312" s="282">
        <v>2</v>
      </c>
      <c r="D312" s="282"/>
      <c r="E312" s="282"/>
      <c r="F312" s="282"/>
      <c r="G312" s="282"/>
      <c r="H312" s="282"/>
      <c r="I312" s="282">
        <v>3</v>
      </c>
      <c r="J312" s="282"/>
      <c r="K312" s="282">
        <v>4</v>
      </c>
      <c r="L312" s="282"/>
      <c r="M312" s="282"/>
      <c r="N312" s="282">
        <v>5</v>
      </c>
      <c r="O312" s="282"/>
      <c r="P312" s="282"/>
      <c r="Q312" s="308">
        <v>6</v>
      </c>
      <c r="R312" s="309"/>
      <c r="S312" s="310"/>
    </row>
    <row r="313" spans="2:19" ht="12.75">
      <c r="B313" s="4">
        <v>1</v>
      </c>
      <c r="C313" s="322" t="s">
        <v>96</v>
      </c>
      <c r="D313" s="323"/>
      <c r="E313" s="323"/>
      <c r="F313" s="323"/>
      <c r="G313" s="323"/>
      <c r="H313" s="324"/>
      <c r="I313" s="325"/>
      <c r="J313" s="326"/>
      <c r="K313" s="330"/>
      <c r="L313" s="331"/>
      <c r="M313" s="332"/>
      <c r="N313" s="362"/>
      <c r="O313" s="403"/>
      <c r="P313" s="404"/>
      <c r="Q313" s="362"/>
      <c r="R313" s="363"/>
      <c r="S313" s="364"/>
    </row>
    <row r="314" spans="2:19" ht="12.75">
      <c r="B314" s="4"/>
      <c r="C314" s="322" t="s">
        <v>206</v>
      </c>
      <c r="D314" s="323"/>
      <c r="E314" s="323"/>
      <c r="F314" s="323"/>
      <c r="G314" s="323"/>
      <c r="H314" s="324"/>
      <c r="I314" s="325" t="s">
        <v>120</v>
      </c>
      <c r="J314" s="326"/>
      <c r="K314" s="327">
        <f>Q314/N314</f>
        <v>5474.977334542158</v>
      </c>
      <c r="L314" s="328"/>
      <c r="M314" s="329"/>
      <c r="N314" s="362">
        <v>44.12</v>
      </c>
      <c r="O314" s="403"/>
      <c r="P314" s="404"/>
      <c r="Q314" s="313">
        <v>241556</v>
      </c>
      <c r="R314" s="314"/>
      <c r="S314" s="315"/>
    </row>
    <row r="315" spans="2:19" ht="12.75">
      <c r="B315" s="4"/>
      <c r="C315" s="322" t="s">
        <v>207</v>
      </c>
      <c r="D315" s="323"/>
      <c r="E315" s="323"/>
      <c r="F315" s="323"/>
      <c r="G315" s="323"/>
      <c r="H315" s="324"/>
      <c r="I315" s="325" t="s">
        <v>120</v>
      </c>
      <c r="J315" s="326"/>
      <c r="K315" s="327">
        <v>128</v>
      </c>
      <c r="L315" s="328"/>
      <c r="M315" s="329"/>
      <c r="N315" s="362">
        <v>222.22</v>
      </c>
      <c r="O315" s="403"/>
      <c r="P315" s="404"/>
      <c r="Q315" s="313">
        <f>K315*N315</f>
        <v>28444.16</v>
      </c>
      <c r="R315" s="314"/>
      <c r="S315" s="315"/>
    </row>
    <row r="316" spans="2:19" ht="12.75">
      <c r="B316" s="116"/>
      <c r="C316" s="378" t="s">
        <v>57</v>
      </c>
      <c r="D316" s="379"/>
      <c r="E316" s="379"/>
      <c r="F316" s="379"/>
      <c r="G316" s="379"/>
      <c r="H316" s="379"/>
      <c r="I316" s="379"/>
      <c r="J316" s="379"/>
      <c r="K316" s="379"/>
      <c r="L316" s="379"/>
      <c r="M316" s="379"/>
      <c r="N316" s="379"/>
      <c r="O316" s="379"/>
      <c r="P316" s="380"/>
      <c r="Q316" s="319">
        <f>Q314+Q315</f>
        <v>270000.16</v>
      </c>
      <c r="R316" s="320"/>
      <c r="S316" s="321"/>
    </row>
    <row r="317" spans="2:19" ht="12.75">
      <c r="B317" s="61"/>
      <c r="C317" s="62"/>
      <c r="D317" s="62"/>
      <c r="E317" s="62"/>
      <c r="F317" s="62"/>
      <c r="G317" s="62"/>
      <c r="H317" s="62"/>
      <c r="I317" s="62"/>
      <c r="J317" s="62"/>
      <c r="K317" s="62"/>
      <c r="L317" s="62"/>
      <c r="M317" s="62"/>
      <c r="N317" s="62"/>
      <c r="O317" s="62"/>
      <c r="P317" s="62"/>
      <c r="Q317" s="62"/>
      <c r="R317" s="62"/>
      <c r="S317" s="62"/>
    </row>
    <row r="318" spans="2:19" ht="12.75" hidden="1" outlineLevel="1">
      <c r="B318" s="70"/>
      <c r="D318" s="71" t="s">
        <v>236</v>
      </c>
      <c r="F318" s="72"/>
      <c r="G318" s="267">
        <f>Q316+N290+L283+P275+P266+Q257+P248+Q308</f>
        <v>1424220.16</v>
      </c>
      <c r="H318" s="72"/>
      <c r="I318" s="72"/>
      <c r="J318" s="72"/>
      <c r="K318" s="72"/>
      <c r="L318" s="72"/>
      <c r="M318" s="72"/>
      <c r="N318" s="72"/>
      <c r="O318" s="72"/>
      <c r="P318" s="72"/>
      <c r="Q318" s="72"/>
      <c r="R318" s="72"/>
      <c r="S318" s="72"/>
    </row>
    <row r="319" spans="2:19" ht="12.75" hidden="1" outlineLevel="1">
      <c r="B319" s="73"/>
      <c r="C319" s="72"/>
      <c r="D319" s="72"/>
      <c r="E319" s="72"/>
      <c r="F319" s="72"/>
      <c r="G319" s="64"/>
      <c r="H319" s="72"/>
      <c r="I319" s="72"/>
      <c r="J319" s="72"/>
      <c r="K319" s="72"/>
      <c r="L319" s="72"/>
      <c r="M319" s="72"/>
      <c r="N319" s="72"/>
      <c r="O319" s="72"/>
      <c r="P319" s="72"/>
      <c r="Q319" s="72"/>
      <c r="R319" s="72"/>
      <c r="S319" s="72"/>
    </row>
    <row r="320" spans="2:19" ht="12.75" hidden="1" outlineLevel="1">
      <c r="B320" s="70"/>
      <c r="C320" s="62"/>
      <c r="D320" s="62"/>
      <c r="E320" s="62"/>
      <c r="F320" s="62"/>
      <c r="G320" s="62"/>
      <c r="H320" s="62"/>
      <c r="I320" s="62"/>
      <c r="J320" s="62"/>
      <c r="K320" s="62"/>
      <c r="L320" s="62"/>
      <c r="M320" s="62"/>
      <c r="N320" s="62"/>
      <c r="O320" s="62"/>
      <c r="P320" s="62"/>
      <c r="Q320" s="62"/>
      <c r="R320" s="62"/>
      <c r="S320" s="62"/>
    </row>
    <row r="321" spans="2:19" ht="12.75" hidden="1" outlineLevel="1">
      <c r="B321" s="61" t="s">
        <v>97</v>
      </c>
      <c r="C321" s="62"/>
      <c r="D321" s="62"/>
      <c r="E321" s="62"/>
      <c r="F321" s="62"/>
      <c r="G321" s="62"/>
      <c r="H321" s="62"/>
      <c r="I321" s="62"/>
      <c r="J321" s="62"/>
      <c r="K321" s="62"/>
      <c r="L321" s="62"/>
      <c r="M321" s="62" t="s">
        <v>60</v>
      </c>
      <c r="N321" s="62"/>
      <c r="O321" s="62"/>
      <c r="P321" s="62"/>
      <c r="Q321" s="62"/>
      <c r="R321" s="62"/>
      <c r="S321" s="62"/>
    </row>
    <row r="322" spans="2:19" ht="12.75" hidden="1" outlineLevel="1">
      <c r="B322" s="61"/>
      <c r="C322" s="62"/>
      <c r="D322" s="62"/>
      <c r="E322" s="62"/>
      <c r="F322" s="62"/>
      <c r="G322" s="62"/>
      <c r="H322" s="62"/>
      <c r="I322" s="62"/>
      <c r="J322" s="62"/>
      <c r="K322" s="62"/>
      <c r="L322" s="62"/>
      <c r="M322" s="62"/>
      <c r="N322" s="62"/>
      <c r="O322" s="62"/>
      <c r="P322" s="62"/>
      <c r="Q322" s="62"/>
      <c r="R322" s="62"/>
      <c r="S322" s="62"/>
    </row>
    <row r="323" spans="2:19" ht="12.75" hidden="1" outlineLevel="1">
      <c r="B323" s="61" t="s">
        <v>98</v>
      </c>
      <c r="D323" s="62"/>
      <c r="E323" s="62"/>
      <c r="F323" s="62"/>
      <c r="G323" s="62"/>
      <c r="H323" s="62"/>
      <c r="I323" s="62"/>
      <c r="J323" s="62"/>
      <c r="K323" s="62"/>
      <c r="L323" s="62"/>
      <c r="M323" s="62" t="s">
        <v>141</v>
      </c>
      <c r="N323" s="62"/>
      <c r="O323" s="62"/>
      <c r="P323" s="74" t="s">
        <v>61</v>
      </c>
      <c r="Q323" s="62"/>
      <c r="S323" s="62"/>
    </row>
    <row r="324" ht="12.75" hidden="1" outlineLevel="1"/>
    <row r="325" spans="2:19" ht="12.75" hidden="1" outlineLevel="1">
      <c r="B325" s="61"/>
      <c r="M325" s="61" t="s">
        <v>121</v>
      </c>
      <c r="N325" s="61"/>
      <c r="O325" s="61"/>
      <c r="P325" s="61"/>
      <c r="Q325" s="61"/>
      <c r="R325" s="168"/>
      <c r="S325" s="168"/>
    </row>
    <row r="326" spans="2:19" ht="12.75" hidden="1" outlineLevel="1">
      <c r="B326" s="274"/>
      <c r="C326" s="274"/>
      <c r="D326" s="274"/>
      <c r="E326" s="274"/>
      <c r="F326" s="274"/>
      <c r="G326" s="274"/>
      <c r="M326" s="274" t="s">
        <v>201</v>
      </c>
      <c r="N326" s="274"/>
      <c r="O326" s="274"/>
      <c r="P326" s="274"/>
      <c r="Q326" s="274"/>
      <c r="R326" s="274"/>
      <c r="S326" s="274"/>
    </row>
    <row r="327" spans="2:19" ht="12.75" hidden="1" outlineLevel="1">
      <c r="B327" s="274"/>
      <c r="C327" s="274"/>
      <c r="D327" s="274"/>
      <c r="E327" s="274"/>
      <c r="F327" s="274"/>
      <c r="G327" s="274"/>
      <c r="M327" s="274"/>
      <c r="N327" s="274"/>
      <c r="O327" s="274"/>
      <c r="P327" s="274"/>
      <c r="Q327" s="274"/>
      <c r="R327" s="274"/>
      <c r="S327" s="274"/>
    </row>
    <row r="328" spans="2:19" ht="12.75" hidden="1" outlineLevel="1">
      <c r="B328" s="61"/>
      <c r="M328" s="61" t="s">
        <v>202</v>
      </c>
      <c r="N328" s="61"/>
      <c r="O328" s="61"/>
      <c r="P328" s="61"/>
      <c r="Q328" s="61"/>
      <c r="R328" s="168"/>
      <c r="S328" s="168"/>
    </row>
    <row r="329" spans="2:17" ht="12.75" hidden="1" outlineLevel="1">
      <c r="B329" s="61"/>
      <c r="M329" s="61" t="s">
        <v>66</v>
      </c>
      <c r="N329" s="61"/>
      <c r="O329" s="61"/>
      <c r="P329" s="61"/>
      <c r="Q329" s="61"/>
    </row>
    <row r="330" spans="6:13" ht="12.75" hidden="1" outlineLevel="1">
      <c r="F330" s="312" t="s">
        <v>24</v>
      </c>
      <c r="G330" s="312"/>
      <c r="H330" s="312"/>
      <c r="I330" s="312"/>
      <c r="J330" s="312"/>
      <c r="K330" s="312"/>
      <c r="L330" s="312"/>
      <c r="M330" s="312"/>
    </row>
    <row r="331" spans="6:13" ht="12.75" hidden="1" outlineLevel="1">
      <c r="F331" s="312" t="s">
        <v>246</v>
      </c>
      <c r="G331" s="312"/>
      <c r="H331" s="312"/>
      <c r="I331" s="312"/>
      <c r="J331" s="312"/>
      <c r="K331" s="312"/>
      <c r="L331" s="312"/>
      <c r="M331" s="312"/>
    </row>
    <row r="332" spans="6:13" ht="12.75" hidden="1" outlineLevel="1">
      <c r="F332" s="304" t="s">
        <v>200</v>
      </c>
      <c r="G332" s="304"/>
      <c r="H332" s="304"/>
      <c r="I332" s="304"/>
      <c r="J332" s="304"/>
      <c r="K332" s="304"/>
      <c r="L332" s="304"/>
      <c r="M332" s="304"/>
    </row>
    <row r="333" ht="12.75" hidden="1" outlineLevel="1"/>
    <row r="334" spans="2:19" ht="12.75" hidden="1" outlineLevel="1">
      <c r="B334" s="311" t="s">
        <v>72</v>
      </c>
      <c r="C334" s="311"/>
      <c r="D334" s="311"/>
      <c r="E334" s="311"/>
      <c r="F334" s="311"/>
      <c r="G334" s="311"/>
      <c r="H334" s="311"/>
      <c r="I334" s="311"/>
      <c r="J334" s="311"/>
      <c r="K334" s="311"/>
      <c r="L334" s="311"/>
      <c r="M334" s="311"/>
      <c r="N334" s="311"/>
      <c r="O334" s="311"/>
      <c r="P334" s="311"/>
      <c r="Q334" s="311"/>
      <c r="R334" s="311"/>
      <c r="S334" s="311"/>
    </row>
    <row r="335" spans="2:19" ht="12.75" hidden="1" outlineLevel="1">
      <c r="B335" s="243"/>
      <c r="C335" s="243"/>
      <c r="D335" s="243"/>
      <c r="E335" s="243"/>
      <c r="F335" s="243"/>
      <c r="G335" s="243"/>
      <c r="H335" s="243"/>
      <c r="I335" s="243"/>
      <c r="J335" s="243"/>
      <c r="K335" s="243"/>
      <c r="L335" s="243"/>
      <c r="M335" s="243"/>
      <c r="N335" s="243"/>
      <c r="O335" s="243"/>
      <c r="P335" s="243"/>
      <c r="Q335" s="243"/>
      <c r="R335" s="62" t="s">
        <v>30</v>
      </c>
      <c r="S335" s="243"/>
    </row>
    <row r="336" spans="2:19" ht="25.5" hidden="1" outlineLevel="1">
      <c r="B336" s="4" t="s">
        <v>25</v>
      </c>
      <c r="C336" s="282" t="s">
        <v>26</v>
      </c>
      <c r="D336" s="282"/>
      <c r="E336" s="282"/>
      <c r="F336" s="282"/>
      <c r="G336" s="282"/>
      <c r="H336" s="282"/>
      <c r="I336" s="282" t="s">
        <v>28</v>
      </c>
      <c r="J336" s="282"/>
      <c r="K336" s="358" t="s">
        <v>62</v>
      </c>
      <c r="L336" s="358"/>
      <c r="M336" s="259" t="s">
        <v>63</v>
      </c>
      <c r="N336" s="282" t="s">
        <v>39</v>
      </c>
      <c r="O336" s="282"/>
      <c r="P336" s="282"/>
      <c r="Q336" s="308" t="s">
        <v>67</v>
      </c>
      <c r="R336" s="309"/>
      <c r="S336" s="310"/>
    </row>
    <row r="337" spans="2:19" ht="12.75" hidden="1" outlineLevel="1">
      <c r="B337" s="4">
        <v>1</v>
      </c>
      <c r="C337" s="282">
        <v>2</v>
      </c>
      <c r="D337" s="282"/>
      <c r="E337" s="282"/>
      <c r="F337" s="282"/>
      <c r="G337" s="282"/>
      <c r="H337" s="282"/>
      <c r="I337" s="282">
        <v>3</v>
      </c>
      <c r="J337" s="282"/>
      <c r="K337" s="282">
        <v>4</v>
      </c>
      <c r="L337" s="282"/>
      <c r="M337" s="4">
        <v>5</v>
      </c>
      <c r="N337" s="282">
        <v>6</v>
      </c>
      <c r="O337" s="282"/>
      <c r="P337" s="282"/>
      <c r="Q337" s="308">
        <v>7</v>
      </c>
      <c r="R337" s="309"/>
      <c r="S337" s="310"/>
    </row>
    <row r="338" spans="2:19" ht="12.75" hidden="1" outlineLevel="1">
      <c r="B338" s="4">
        <v>1</v>
      </c>
      <c r="C338" s="322"/>
      <c r="D338" s="323"/>
      <c r="E338" s="323"/>
      <c r="F338" s="323"/>
      <c r="G338" s="323"/>
      <c r="H338" s="324"/>
      <c r="I338" s="359" t="s">
        <v>120</v>
      </c>
      <c r="J338" s="359"/>
      <c r="K338" s="360"/>
      <c r="L338" s="360"/>
      <c r="M338" s="188"/>
      <c r="N338" s="361"/>
      <c r="O338" s="361"/>
      <c r="P338" s="361"/>
      <c r="Q338" s="362">
        <v>0</v>
      </c>
      <c r="R338" s="363"/>
      <c r="S338" s="364"/>
    </row>
    <row r="339" spans="2:19" ht="12.75" hidden="1" outlineLevel="1">
      <c r="B339" s="4"/>
      <c r="C339" s="338" t="s">
        <v>57</v>
      </c>
      <c r="D339" s="339"/>
      <c r="E339" s="339"/>
      <c r="F339" s="339"/>
      <c r="G339" s="339"/>
      <c r="H339" s="339"/>
      <c r="I339" s="339"/>
      <c r="J339" s="339"/>
      <c r="K339" s="339"/>
      <c r="L339" s="339"/>
      <c r="M339" s="339"/>
      <c r="N339" s="339"/>
      <c r="O339" s="339"/>
      <c r="P339" s="346"/>
      <c r="Q339" s="362">
        <f>Q338</f>
        <v>0</v>
      </c>
      <c r="R339" s="363"/>
      <c r="S339" s="364"/>
    </row>
    <row r="340" ht="12.75" hidden="1" outlineLevel="1">
      <c r="B340" s="5"/>
    </row>
    <row r="341" spans="2:17" ht="12.75" hidden="1" outlineLevel="1">
      <c r="B341" s="5"/>
      <c r="C341" s="242"/>
      <c r="D341" s="242"/>
      <c r="E341" s="242"/>
      <c r="F341" s="242"/>
      <c r="G341" s="242"/>
      <c r="H341" s="242"/>
      <c r="I341" s="242"/>
      <c r="J341" s="242"/>
      <c r="K341" s="242"/>
      <c r="L341" s="242"/>
      <c r="M341" s="242"/>
      <c r="N341" s="242"/>
      <c r="O341" s="242"/>
      <c r="P341" s="242"/>
      <c r="Q341" s="62" t="s">
        <v>36</v>
      </c>
    </row>
    <row r="342" spans="2:19" ht="38.25" hidden="1" outlineLevel="1">
      <c r="B342" s="249" t="s">
        <v>25</v>
      </c>
      <c r="C342" s="308" t="s">
        <v>26</v>
      </c>
      <c r="D342" s="309"/>
      <c r="E342" s="309"/>
      <c r="F342" s="309"/>
      <c r="G342" s="309"/>
      <c r="H342" s="309"/>
      <c r="I342" s="310"/>
      <c r="J342" s="4" t="s">
        <v>28</v>
      </c>
      <c r="K342" s="308" t="s">
        <v>62</v>
      </c>
      <c r="L342" s="310"/>
      <c r="M342" s="259" t="s">
        <v>107</v>
      </c>
      <c r="N342" s="308" t="s">
        <v>39</v>
      </c>
      <c r="O342" s="309"/>
      <c r="P342" s="310"/>
      <c r="Q342" s="308" t="s">
        <v>67</v>
      </c>
      <c r="R342" s="309"/>
      <c r="S342" s="310"/>
    </row>
    <row r="343" spans="2:19" ht="12.75" hidden="1" outlineLevel="1">
      <c r="B343" s="4">
        <v>1</v>
      </c>
      <c r="C343" s="308">
        <v>2</v>
      </c>
      <c r="D343" s="309"/>
      <c r="E343" s="309"/>
      <c r="F343" s="309"/>
      <c r="G343" s="309"/>
      <c r="H343" s="309"/>
      <c r="I343" s="310"/>
      <c r="J343" s="4">
        <v>3</v>
      </c>
      <c r="K343" s="308">
        <v>4</v>
      </c>
      <c r="L343" s="310"/>
      <c r="M343" s="4">
        <v>5</v>
      </c>
      <c r="N343" s="308">
        <v>6</v>
      </c>
      <c r="O343" s="309"/>
      <c r="P343" s="310"/>
      <c r="Q343" s="308">
        <v>7</v>
      </c>
      <c r="R343" s="309"/>
      <c r="S343" s="310"/>
    </row>
    <row r="344" spans="2:19" ht="12.75" hidden="1" outlineLevel="1">
      <c r="B344" s="4">
        <v>1</v>
      </c>
      <c r="C344" s="308"/>
      <c r="D344" s="309"/>
      <c r="E344" s="309"/>
      <c r="F344" s="309"/>
      <c r="G344" s="309"/>
      <c r="H344" s="309"/>
      <c r="I344" s="310"/>
      <c r="J344" s="115"/>
      <c r="K344" s="334"/>
      <c r="L344" s="336"/>
      <c r="M344" s="260"/>
      <c r="N344" s="308"/>
      <c r="O344" s="309"/>
      <c r="P344" s="310"/>
      <c r="Q344" s="365">
        <f>K344*M344*N344</f>
        <v>0</v>
      </c>
      <c r="R344" s="366"/>
      <c r="S344" s="367"/>
    </row>
    <row r="345" ht="12.75" hidden="1" outlineLevel="1">
      <c r="B345" s="5"/>
    </row>
    <row r="346" ht="12.75" hidden="1" outlineLevel="1">
      <c r="B346" s="5"/>
    </row>
    <row r="347" spans="2:14" ht="12.75" hidden="1" outlineLevel="1">
      <c r="B347" s="254" t="s">
        <v>237</v>
      </c>
      <c r="C347" s="248"/>
      <c r="D347" s="248"/>
      <c r="H347" s="252"/>
      <c r="I347" s="357">
        <f>Q339+Q344</f>
        <v>0</v>
      </c>
      <c r="J347" s="357"/>
      <c r="K347" s="357"/>
      <c r="L347" s="252"/>
      <c r="M347" s="252"/>
      <c r="N347" s="252"/>
    </row>
    <row r="348" spans="2:14" ht="12.75" hidden="1" outlineLevel="1">
      <c r="B348" s="251"/>
      <c r="C348" s="252"/>
      <c r="D348" s="252"/>
      <c r="E348" s="252"/>
      <c r="F348" s="252"/>
      <c r="G348" s="252"/>
      <c r="H348" s="252"/>
      <c r="I348" s="253"/>
      <c r="J348" s="253"/>
      <c r="K348" s="252"/>
      <c r="L348" s="252"/>
      <c r="M348" s="252"/>
      <c r="N348" s="252"/>
    </row>
    <row r="349" spans="2:14" ht="12.75" hidden="1" outlineLevel="1">
      <c r="B349" s="251"/>
      <c r="C349" s="255"/>
      <c r="D349" s="255"/>
      <c r="E349" s="255"/>
      <c r="F349" s="255"/>
      <c r="G349" s="255"/>
      <c r="H349" s="255"/>
      <c r="I349" s="253"/>
      <c r="J349" s="253"/>
      <c r="K349" s="252"/>
      <c r="L349" s="252"/>
      <c r="M349" s="252"/>
      <c r="N349" s="252"/>
    </row>
    <row r="350" spans="2:14" ht="12.75" hidden="1" outlineLevel="1">
      <c r="B350" s="256" t="s">
        <v>97</v>
      </c>
      <c r="C350" s="256"/>
      <c r="D350" s="256"/>
      <c r="E350" s="256"/>
      <c r="F350" s="256"/>
      <c r="G350" s="256"/>
      <c r="H350" s="256"/>
      <c r="I350" s="256"/>
      <c r="J350" s="256"/>
      <c r="K350" s="256"/>
      <c r="L350" s="256" t="s">
        <v>60</v>
      </c>
      <c r="M350" s="256"/>
      <c r="N350" s="256"/>
    </row>
    <row r="351" ht="12.75" hidden="1" outlineLevel="1">
      <c r="B351" s="5"/>
    </row>
    <row r="352" spans="2:14" ht="12.75" hidden="1" outlineLevel="1">
      <c r="B352" s="256" t="s">
        <v>98</v>
      </c>
      <c r="I352" s="256"/>
      <c r="J352" s="256"/>
      <c r="K352" s="256"/>
      <c r="L352" s="5" t="s">
        <v>141</v>
      </c>
      <c r="M352" s="256"/>
      <c r="N352" s="256"/>
    </row>
    <row r="353" ht="12.75" hidden="1" outlineLevel="1">
      <c r="B353" s="87" t="s">
        <v>61</v>
      </c>
    </row>
    <row r="354" ht="12.75" hidden="1" outlineLevel="1"/>
    <row r="355" spans="2:19" ht="12.75" hidden="1" outlineLevel="1">
      <c r="B355" s="61"/>
      <c r="M355" s="61" t="s">
        <v>121</v>
      </c>
      <c r="N355" s="61"/>
      <c r="O355" s="61"/>
      <c r="P355" s="61"/>
      <c r="Q355" s="61"/>
      <c r="R355" s="168"/>
      <c r="S355" s="168"/>
    </row>
    <row r="356" spans="2:19" ht="12.75" hidden="1" outlineLevel="1">
      <c r="B356" s="274"/>
      <c r="C356" s="274"/>
      <c r="D356" s="274"/>
      <c r="E356" s="274"/>
      <c r="F356" s="274"/>
      <c r="G356" s="274"/>
      <c r="M356" s="274" t="s">
        <v>201</v>
      </c>
      <c r="N356" s="274"/>
      <c r="O356" s="274"/>
      <c r="P356" s="274"/>
      <c r="Q356" s="274"/>
      <c r="R356" s="274"/>
      <c r="S356" s="274"/>
    </row>
    <row r="357" spans="2:19" ht="12.75" hidden="1" outlineLevel="1">
      <c r="B357" s="274"/>
      <c r="C357" s="274"/>
      <c r="D357" s="274"/>
      <c r="E357" s="274"/>
      <c r="F357" s="274"/>
      <c r="G357" s="274"/>
      <c r="M357" s="274"/>
      <c r="N357" s="274"/>
      <c r="O357" s="274"/>
      <c r="P357" s="274"/>
      <c r="Q357" s="274"/>
      <c r="R357" s="274"/>
      <c r="S357" s="274"/>
    </row>
    <row r="358" spans="2:19" ht="12.75" hidden="1" outlineLevel="1">
      <c r="B358" s="61"/>
      <c r="M358" s="61" t="s">
        <v>202</v>
      </c>
      <c r="N358" s="61"/>
      <c r="O358" s="61"/>
      <c r="P358" s="61"/>
      <c r="Q358" s="61"/>
      <c r="R358" s="168"/>
      <c r="S358" s="168"/>
    </row>
    <row r="359" spans="2:17" ht="12.75" hidden="1" outlineLevel="1">
      <c r="B359" s="61"/>
      <c r="M359" s="61" t="s">
        <v>66</v>
      </c>
      <c r="N359" s="61"/>
      <c r="O359" s="61"/>
      <c r="P359" s="61"/>
      <c r="Q359" s="61"/>
    </row>
    <row r="360" spans="6:13" ht="12.75" hidden="1" outlineLevel="1">
      <c r="F360" s="312" t="s">
        <v>24</v>
      </c>
      <c r="G360" s="312"/>
      <c r="H360" s="312"/>
      <c r="I360" s="312"/>
      <c r="J360" s="312"/>
      <c r="K360" s="312"/>
      <c r="L360" s="312"/>
      <c r="M360" s="312"/>
    </row>
    <row r="361" spans="6:13" ht="12.75" hidden="1" outlineLevel="1">
      <c r="F361" s="312" t="s">
        <v>244</v>
      </c>
      <c r="G361" s="312"/>
      <c r="H361" s="312"/>
      <c r="I361" s="312"/>
      <c r="J361" s="312"/>
      <c r="K361" s="312"/>
      <c r="L361" s="312"/>
      <c r="M361" s="312"/>
    </row>
    <row r="362" spans="6:13" ht="12.75" hidden="1" outlineLevel="1">
      <c r="F362" s="304" t="s">
        <v>200</v>
      </c>
      <c r="G362" s="304"/>
      <c r="H362" s="304"/>
      <c r="I362" s="304"/>
      <c r="J362" s="304"/>
      <c r="K362" s="304"/>
      <c r="L362" s="304"/>
      <c r="M362" s="304"/>
    </row>
    <row r="363" ht="12.75" collapsed="1"/>
    <row r="364" spans="2:19" ht="12.75">
      <c r="B364" s="311" t="s">
        <v>72</v>
      </c>
      <c r="C364" s="311"/>
      <c r="D364" s="311"/>
      <c r="E364" s="311"/>
      <c r="F364" s="311"/>
      <c r="G364" s="311"/>
      <c r="H364" s="311"/>
      <c r="I364" s="311"/>
      <c r="J364" s="311"/>
      <c r="K364" s="311"/>
      <c r="L364" s="311"/>
      <c r="M364" s="311"/>
      <c r="N364" s="311"/>
      <c r="O364" s="311"/>
      <c r="P364" s="311"/>
      <c r="Q364" s="311"/>
      <c r="R364" s="311"/>
      <c r="S364" s="311"/>
    </row>
    <row r="365" spans="2:19" ht="12.75">
      <c r="B365" s="243"/>
      <c r="C365" s="243"/>
      <c r="D365" s="243"/>
      <c r="E365" s="243"/>
      <c r="F365" s="243"/>
      <c r="G365" s="243"/>
      <c r="H365" s="243"/>
      <c r="I365" s="243"/>
      <c r="J365" s="243"/>
      <c r="K365" s="243"/>
      <c r="L365" s="243"/>
      <c r="M365" s="243"/>
      <c r="N365" s="243"/>
      <c r="O365" s="243"/>
      <c r="P365" s="243"/>
      <c r="Q365" s="243"/>
      <c r="R365" s="62" t="s">
        <v>30</v>
      </c>
      <c r="S365" s="243"/>
    </row>
    <row r="366" spans="2:19" ht="25.5">
      <c r="B366" s="4" t="s">
        <v>25</v>
      </c>
      <c r="C366" s="282" t="s">
        <v>26</v>
      </c>
      <c r="D366" s="282"/>
      <c r="E366" s="282"/>
      <c r="F366" s="282"/>
      <c r="G366" s="282"/>
      <c r="H366" s="282"/>
      <c r="I366" s="282" t="s">
        <v>28</v>
      </c>
      <c r="J366" s="282"/>
      <c r="K366" s="358" t="s">
        <v>62</v>
      </c>
      <c r="L366" s="358"/>
      <c r="M366" s="259" t="s">
        <v>63</v>
      </c>
      <c r="N366" s="282" t="s">
        <v>39</v>
      </c>
      <c r="O366" s="282"/>
      <c r="P366" s="282"/>
      <c r="Q366" s="308" t="s">
        <v>67</v>
      </c>
      <c r="R366" s="309"/>
      <c r="S366" s="310"/>
    </row>
    <row r="367" spans="2:19" ht="12.75">
      <c r="B367" s="4">
        <v>1</v>
      </c>
      <c r="C367" s="282">
        <v>2</v>
      </c>
      <c r="D367" s="282"/>
      <c r="E367" s="282"/>
      <c r="F367" s="282"/>
      <c r="G367" s="282"/>
      <c r="H367" s="282"/>
      <c r="I367" s="282">
        <v>3</v>
      </c>
      <c r="J367" s="282"/>
      <c r="K367" s="282">
        <v>4</v>
      </c>
      <c r="L367" s="282"/>
      <c r="M367" s="4">
        <v>5</v>
      </c>
      <c r="N367" s="282">
        <v>6</v>
      </c>
      <c r="O367" s="282"/>
      <c r="P367" s="282"/>
      <c r="Q367" s="308">
        <v>7</v>
      </c>
      <c r="R367" s="309"/>
      <c r="S367" s="310"/>
    </row>
    <row r="368" spans="2:19" ht="50.25" customHeight="1">
      <c r="B368" s="4">
        <v>1</v>
      </c>
      <c r="C368" s="281" t="s">
        <v>174</v>
      </c>
      <c r="D368" s="281"/>
      <c r="E368" s="281"/>
      <c r="F368" s="281"/>
      <c r="G368" s="281"/>
      <c r="H368" s="281"/>
      <c r="I368" s="359" t="s">
        <v>186</v>
      </c>
      <c r="J368" s="359"/>
      <c r="K368" s="360">
        <v>3</v>
      </c>
      <c r="L368" s="360"/>
      <c r="M368" s="188">
        <v>18</v>
      </c>
      <c r="N368" s="283">
        <v>85</v>
      </c>
      <c r="O368" s="283"/>
      <c r="P368" s="283"/>
      <c r="Q368" s="313">
        <v>4590</v>
      </c>
      <c r="R368" s="314"/>
      <c r="S368" s="315"/>
    </row>
    <row r="369" spans="2:19" ht="12.75">
      <c r="B369" s="338" t="s">
        <v>57</v>
      </c>
      <c r="C369" s="339"/>
      <c r="D369" s="339"/>
      <c r="E369" s="339"/>
      <c r="F369" s="339"/>
      <c r="G369" s="339"/>
      <c r="H369" s="339"/>
      <c r="I369" s="339"/>
      <c r="J369" s="339"/>
      <c r="K369" s="339"/>
      <c r="L369" s="339"/>
      <c r="M369" s="339"/>
      <c r="N369" s="339"/>
      <c r="O369" s="339"/>
      <c r="P369" s="346"/>
      <c r="Q369" s="371">
        <f>Q368</f>
        <v>4590</v>
      </c>
      <c r="R369" s="372"/>
      <c r="S369" s="373"/>
    </row>
    <row r="370" ht="16.5" customHeight="1">
      <c r="B370" s="5"/>
    </row>
    <row r="371" ht="12.75" outlineLevel="1">
      <c r="B371" s="5"/>
    </row>
    <row r="372" spans="2:14" ht="12.75" outlineLevel="1">
      <c r="B372" s="254" t="s">
        <v>237</v>
      </c>
      <c r="C372" s="248"/>
      <c r="D372" s="248"/>
      <c r="H372" s="252"/>
      <c r="I372" s="357">
        <f>P84+P92+L100+Q130+P195+Q220+P248+Q257+P275+L283+N290+Q316+Q369</f>
        <v>7688762.16</v>
      </c>
      <c r="J372" s="357"/>
      <c r="K372" s="357"/>
      <c r="L372" s="252"/>
      <c r="M372" s="252"/>
      <c r="N372" s="252"/>
    </row>
    <row r="373" spans="2:14" ht="12.75" outlineLevel="1">
      <c r="B373" s="251"/>
      <c r="C373" s="252"/>
      <c r="D373" s="252"/>
      <c r="E373" s="252"/>
      <c r="F373" s="252"/>
      <c r="G373" s="252"/>
      <c r="H373" s="252"/>
      <c r="I373" s="253"/>
      <c r="J373" s="253"/>
      <c r="K373" s="252"/>
      <c r="L373" s="252"/>
      <c r="M373" s="252"/>
      <c r="N373" s="252"/>
    </row>
    <row r="374" spans="2:14" ht="12.75">
      <c r="B374" s="251"/>
      <c r="C374" s="255"/>
      <c r="D374" s="255"/>
      <c r="E374" s="255"/>
      <c r="F374" s="255"/>
      <c r="G374" s="255"/>
      <c r="H374" s="255"/>
      <c r="I374" s="253"/>
      <c r="J374" s="253"/>
      <c r="K374" s="252"/>
      <c r="L374" s="252"/>
      <c r="M374" s="252"/>
      <c r="N374" s="252"/>
    </row>
    <row r="375" spans="2:14" ht="12.75">
      <c r="B375" s="256" t="s">
        <v>97</v>
      </c>
      <c r="C375" s="256"/>
      <c r="D375" s="256"/>
      <c r="E375" s="256"/>
      <c r="F375" s="256"/>
      <c r="G375" s="256"/>
      <c r="H375" s="256"/>
      <c r="I375" s="256"/>
      <c r="J375" s="256"/>
      <c r="K375" s="256"/>
      <c r="L375" s="256" t="s">
        <v>60</v>
      </c>
      <c r="M375" s="256"/>
      <c r="N375" s="256"/>
    </row>
    <row r="376" ht="12.75">
      <c r="B376" s="5"/>
    </row>
    <row r="377" spans="2:14" ht="12.75">
      <c r="B377" s="256" t="s">
        <v>98</v>
      </c>
      <c r="I377" s="256"/>
      <c r="J377" s="256"/>
      <c r="K377" s="256"/>
      <c r="L377" s="5" t="s">
        <v>141</v>
      </c>
      <c r="M377" s="256"/>
      <c r="N377" s="256"/>
    </row>
    <row r="378" spans="2:21" ht="12.75">
      <c r="B378" s="87" t="s">
        <v>61</v>
      </c>
      <c r="U378" s="82">
        <f>I372+I347+G318+I223+I198+I173+I133+I103+G60+G27</f>
        <v>15372934.32</v>
      </c>
    </row>
  </sheetData>
  <sheetProtection/>
  <mergeCells count="569">
    <mergeCell ref="B369:P369"/>
    <mergeCell ref="Q369:S369"/>
    <mergeCell ref="I372:K372"/>
    <mergeCell ref="Q367:S367"/>
    <mergeCell ref="C368:H368"/>
    <mergeCell ref="I368:J368"/>
    <mergeCell ref="K368:L368"/>
    <mergeCell ref="N368:P368"/>
    <mergeCell ref="Q368:S368"/>
    <mergeCell ref="C367:H367"/>
    <mergeCell ref="I367:J367"/>
    <mergeCell ref="K367:L367"/>
    <mergeCell ref="N367:P367"/>
    <mergeCell ref="B364:S364"/>
    <mergeCell ref="C366:H366"/>
    <mergeCell ref="I366:J366"/>
    <mergeCell ref="K366:L366"/>
    <mergeCell ref="N366:P366"/>
    <mergeCell ref="Q366:S366"/>
    <mergeCell ref="F361:M361"/>
    <mergeCell ref="F362:M362"/>
    <mergeCell ref="C343:I343"/>
    <mergeCell ref="K343:L343"/>
    <mergeCell ref="I347:K347"/>
    <mergeCell ref="B356:G357"/>
    <mergeCell ref="M356:S357"/>
    <mergeCell ref="F360:M360"/>
    <mergeCell ref="N343:P343"/>
    <mergeCell ref="Q343:S343"/>
    <mergeCell ref="C344:I344"/>
    <mergeCell ref="K344:L344"/>
    <mergeCell ref="N344:P344"/>
    <mergeCell ref="Q344:S344"/>
    <mergeCell ref="C339:P339"/>
    <mergeCell ref="Q339:S339"/>
    <mergeCell ref="C342:I342"/>
    <mergeCell ref="K342:L342"/>
    <mergeCell ref="N342:P342"/>
    <mergeCell ref="Q342:S342"/>
    <mergeCell ref="Q337:S337"/>
    <mergeCell ref="C338:H338"/>
    <mergeCell ref="I338:J338"/>
    <mergeCell ref="K338:L338"/>
    <mergeCell ref="N338:P338"/>
    <mergeCell ref="Q338:S338"/>
    <mergeCell ref="C337:H337"/>
    <mergeCell ref="I337:J337"/>
    <mergeCell ref="K337:L337"/>
    <mergeCell ref="N337:P337"/>
    <mergeCell ref="M326:S327"/>
    <mergeCell ref="F332:M332"/>
    <mergeCell ref="F330:M330"/>
    <mergeCell ref="F331:M331"/>
    <mergeCell ref="C316:P316"/>
    <mergeCell ref="N314:P314"/>
    <mergeCell ref="Q316:S316"/>
    <mergeCell ref="B326:G327"/>
    <mergeCell ref="Q314:S314"/>
    <mergeCell ref="C315:H315"/>
    <mergeCell ref="B334:S334"/>
    <mergeCell ref="C336:H336"/>
    <mergeCell ref="I336:J336"/>
    <mergeCell ref="K336:L336"/>
    <mergeCell ref="N336:P336"/>
    <mergeCell ref="Q336:S336"/>
    <mergeCell ref="I315:J315"/>
    <mergeCell ref="K315:M315"/>
    <mergeCell ref="N315:P315"/>
    <mergeCell ref="Q315:S315"/>
    <mergeCell ref="C314:H314"/>
    <mergeCell ref="I314:J314"/>
    <mergeCell ref="K314:M314"/>
    <mergeCell ref="Q312:S312"/>
    <mergeCell ref="C313:H313"/>
    <mergeCell ref="I313:J313"/>
    <mergeCell ref="K313:M313"/>
    <mergeCell ref="N313:P313"/>
    <mergeCell ref="Q313:S313"/>
    <mergeCell ref="C312:H312"/>
    <mergeCell ref="I312:J312"/>
    <mergeCell ref="K312:M312"/>
    <mergeCell ref="N312:P312"/>
    <mergeCell ref="C308:P308"/>
    <mergeCell ref="Q308:S308"/>
    <mergeCell ref="C311:H311"/>
    <mergeCell ref="I311:J311"/>
    <mergeCell ref="K311:M311"/>
    <mergeCell ref="N311:P311"/>
    <mergeCell ref="Q311:S311"/>
    <mergeCell ref="Q306:S306"/>
    <mergeCell ref="C307:H307"/>
    <mergeCell ref="I307:J307"/>
    <mergeCell ref="K307:M307"/>
    <mergeCell ref="N307:P307"/>
    <mergeCell ref="Q307:S307"/>
    <mergeCell ref="C306:H306"/>
    <mergeCell ref="I306:J306"/>
    <mergeCell ref="K306:M306"/>
    <mergeCell ref="N306:P306"/>
    <mergeCell ref="Q304:S304"/>
    <mergeCell ref="C305:H305"/>
    <mergeCell ref="I305:J305"/>
    <mergeCell ref="K305:M305"/>
    <mergeCell ref="N305:P305"/>
    <mergeCell ref="Q305:S305"/>
    <mergeCell ref="C304:H304"/>
    <mergeCell ref="I304:J304"/>
    <mergeCell ref="K304:M304"/>
    <mergeCell ref="N304:P304"/>
    <mergeCell ref="Q302:S302"/>
    <mergeCell ref="C303:H303"/>
    <mergeCell ref="I303:J303"/>
    <mergeCell ref="K303:M303"/>
    <mergeCell ref="N303:P303"/>
    <mergeCell ref="Q303:S303"/>
    <mergeCell ref="C302:H302"/>
    <mergeCell ref="I302:J302"/>
    <mergeCell ref="K302:M302"/>
    <mergeCell ref="N302:P302"/>
    <mergeCell ref="Q300:S300"/>
    <mergeCell ref="C301:H301"/>
    <mergeCell ref="I301:J301"/>
    <mergeCell ref="K301:M301"/>
    <mergeCell ref="N301:P301"/>
    <mergeCell ref="Q301:S301"/>
    <mergeCell ref="C300:H300"/>
    <mergeCell ref="I300:J300"/>
    <mergeCell ref="K300:M300"/>
    <mergeCell ref="N300:P300"/>
    <mergeCell ref="Q298:S298"/>
    <mergeCell ref="C299:H299"/>
    <mergeCell ref="I299:J299"/>
    <mergeCell ref="K299:M299"/>
    <mergeCell ref="N299:P299"/>
    <mergeCell ref="Q299:S299"/>
    <mergeCell ref="C298:H298"/>
    <mergeCell ref="I298:J298"/>
    <mergeCell ref="K298:M298"/>
    <mergeCell ref="N298:P298"/>
    <mergeCell ref="Q296:S296"/>
    <mergeCell ref="C297:H297"/>
    <mergeCell ref="I297:J297"/>
    <mergeCell ref="K297:M297"/>
    <mergeCell ref="N297:P297"/>
    <mergeCell ref="Q297:S297"/>
    <mergeCell ref="C296:H296"/>
    <mergeCell ref="I296:J296"/>
    <mergeCell ref="K296:M296"/>
    <mergeCell ref="N296:P296"/>
    <mergeCell ref="N295:P295"/>
    <mergeCell ref="C290:J290"/>
    <mergeCell ref="K290:M290"/>
    <mergeCell ref="N290:S290"/>
    <mergeCell ref="B293:S293"/>
    <mergeCell ref="Q295:S295"/>
    <mergeCell ref="C295:H295"/>
    <mergeCell ref="I295:J295"/>
    <mergeCell ref="K295:M295"/>
    <mergeCell ref="C288:J288"/>
    <mergeCell ref="K288:M288"/>
    <mergeCell ref="N288:S288"/>
    <mergeCell ref="C289:J289"/>
    <mergeCell ref="K289:M289"/>
    <mergeCell ref="N289:S289"/>
    <mergeCell ref="C287:J287"/>
    <mergeCell ref="K287:M287"/>
    <mergeCell ref="N287:S287"/>
    <mergeCell ref="C286:J286"/>
    <mergeCell ref="K286:M286"/>
    <mergeCell ref="N286:S286"/>
    <mergeCell ref="C281:I281"/>
    <mergeCell ref="J281:K281"/>
    <mergeCell ref="L281:S281"/>
    <mergeCell ref="J282:K282"/>
    <mergeCell ref="L282:S282"/>
    <mergeCell ref="C283:K283"/>
    <mergeCell ref="L283:S283"/>
    <mergeCell ref="C282:I282"/>
    <mergeCell ref="C275:O275"/>
    <mergeCell ref="P275:S275"/>
    <mergeCell ref="B277:S277"/>
    <mergeCell ref="C279:I279"/>
    <mergeCell ref="J279:K279"/>
    <mergeCell ref="L279:S279"/>
    <mergeCell ref="C280:I280"/>
    <mergeCell ref="J280:K280"/>
    <mergeCell ref="L280:S280"/>
    <mergeCell ref="P273:S273"/>
    <mergeCell ref="C274:G274"/>
    <mergeCell ref="H274:I274"/>
    <mergeCell ref="J274:L274"/>
    <mergeCell ref="M274:O274"/>
    <mergeCell ref="P274:S274"/>
    <mergeCell ref="C273:G273"/>
    <mergeCell ref="H273:I273"/>
    <mergeCell ref="J273:L273"/>
    <mergeCell ref="M273:O273"/>
    <mergeCell ref="P271:S271"/>
    <mergeCell ref="C272:G272"/>
    <mergeCell ref="H272:I272"/>
    <mergeCell ref="J272:L272"/>
    <mergeCell ref="M272:O272"/>
    <mergeCell ref="P272:S272"/>
    <mergeCell ref="C271:G271"/>
    <mergeCell ref="H271:I271"/>
    <mergeCell ref="J271:L271"/>
    <mergeCell ref="M271:O271"/>
    <mergeCell ref="C266:O266"/>
    <mergeCell ref="P266:S266"/>
    <mergeCell ref="B268:S268"/>
    <mergeCell ref="C270:G270"/>
    <mergeCell ref="H270:I270"/>
    <mergeCell ref="J270:L270"/>
    <mergeCell ref="M270:O270"/>
    <mergeCell ref="P270:S270"/>
    <mergeCell ref="P264:S264"/>
    <mergeCell ref="C265:G265"/>
    <mergeCell ref="H265:I265"/>
    <mergeCell ref="J265:L265"/>
    <mergeCell ref="M265:O265"/>
    <mergeCell ref="P265:S265"/>
    <mergeCell ref="C264:G264"/>
    <mergeCell ref="H264:I264"/>
    <mergeCell ref="J264:L264"/>
    <mergeCell ref="M264:O264"/>
    <mergeCell ref="P262:S262"/>
    <mergeCell ref="C263:G263"/>
    <mergeCell ref="H263:I263"/>
    <mergeCell ref="J263:L263"/>
    <mergeCell ref="M263:O263"/>
    <mergeCell ref="P263:S263"/>
    <mergeCell ref="C262:G262"/>
    <mergeCell ref="H262:I262"/>
    <mergeCell ref="J262:L262"/>
    <mergeCell ref="M262:O262"/>
    <mergeCell ref="B259:S259"/>
    <mergeCell ref="C261:G261"/>
    <mergeCell ref="H261:I261"/>
    <mergeCell ref="J261:L261"/>
    <mergeCell ref="M261:O261"/>
    <mergeCell ref="P261:S261"/>
    <mergeCell ref="Q255:S255"/>
    <mergeCell ref="C256:G256"/>
    <mergeCell ref="H256:I256"/>
    <mergeCell ref="J256:K256"/>
    <mergeCell ref="L256:N256"/>
    <mergeCell ref="L255:N255"/>
    <mergeCell ref="O255:P255"/>
    <mergeCell ref="C257:P257"/>
    <mergeCell ref="Q257:S257"/>
    <mergeCell ref="H254:I254"/>
    <mergeCell ref="J254:K254"/>
    <mergeCell ref="L254:N254"/>
    <mergeCell ref="O256:P256"/>
    <mergeCell ref="Q256:S256"/>
    <mergeCell ref="C255:G255"/>
    <mergeCell ref="H255:I255"/>
    <mergeCell ref="J255:K255"/>
    <mergeCell ref="O254:P254"/>
    <mergeCell ref="Q254:S254"/>
    <mergeCell ref="C253:G253"/>
    <mergeCell ref="H253:I253"/>
    <mergeCell ref="J253:K253"/>
    <mergeCell ref="L253:N253"/>
    <mergeCell ref="O253:P253"/>
    <mergeCell ref="Q253:S253"/>
    <mergeCell ref="C254:G254"/>
    <mergeCell ref="C247:G247"/>
    <mergeCell ref="H247:I247"/>
    <mergeCell ref="J247:L247"/>
    <mergeCell ref="M247:O247"/>
    <mergeCell ref="B250:S250"/>
    <mergeCell ref="C252:G252"/>
    <mergeCell ref="H252:I252"/>
    <mergeCell ref="J252:K252"/>
    <mergeCell ref="L252:N252"/>
    <mergeCell ref="O252:P252"/>
    <mergeCell ref="Q252:S252"/>
    <mergeCell ref="P247:S247"/>
    <mergeCell ref="C248:O248"/>
    <mergeCell ref="P248:S248"/>
    <mergeCell ref="C245:G245"/>
    <mergeCell ref="H245:I245"/>
    <mergeCell ref="J245:L245"/>
    <mergeCell ref="M245:O245"/>
    <mergeCell ref="P245:S245"/>
    <mergeCell ref="C246:G246"/>
    <mergeCell ref="H246:I246"/>
    <mergeCell ref="J246:L246"/>
    <mergeCell ref="M246:O246"/>
    <mergeCell ref="P246:S246"/>
    <mergeCell ref="C243:G243"/>
    <mergeCell ref="H243:I243"/>
    <mergeCell ref="J243:L243"/>
    <mergeCell ref="M243:O243"/>
    <mergeCell ref="P243:S243"/>
    <mergeCell ref="C244:G244"/>
    <mergeCell ref="H244:I244"/>
    <mergeCell ref="J244:L244"/>
    <mergeCell ref="M244:O244"/>
    <mergeCell ref="P244:S244"/>
    <mergeCell ref="B240:S240"/>
    <mergeCell ref="C242:G242"/>
    <mergeCell ref="H242:I242"/>
    <mergeCell ref="J242:L242"/>
    <mergeCell ref="M242:O242"/>
    <mergeCell ref="P242:S242"/>
    <mergeCell ref="F238:M238"/>
    <mergeCell ref="B232:G233"/>
    <mergeCell ref="M232:S233"/>
    <mergeCell ref="F236:M236"/>
    <mergeCell ref="I223:K223"/>
    <mergeCell ref="B220:P220"/>
    <mergeCell ref="Q220:S220"/>
    <mergeCell ref="F237:M237"/>
    <mergeCell ref="K218:L218"/>
    <mergeCell ref="N218:P218"/>
    <mergeCell ref="C219:H219"/>
    <mergeCell ref="I219:J219"/>
    <mergeCell ref="K219:L219"/>
    <mergeCell ref="N219:P219"/>
    <mergeCell ref="Q219:S219"/>
    <mergeCell ref="B215:S215"/>
    <mergeCell ref="C217:H217"/>
    <mergeCell ref="I217:J217"/>
    <mergeCell ref="K217:L217"/>
    <mergeCell ref="N217:P217"/>
    <mergeCell ref="Q217:S217"/>
    <mergeCell ref="Q218:S218"/>
    <mergeCell ref="C218:H218"/>
    <mergeCell ref="I218:J218"/>
    <mergeCell ref="F212:M212"/>
    <mergeCell ref="F213:M213"/>
    <mergeCell ref="I198:K198"/>
    <mergeCell ref="B207:G208"/>
    <mergeCell ref="M207:S208"/>
    <mergeCell ref="F211:M211"/>
    <mergeCell ref="B195:O195"/>
    <mergeCell ref="P195:R195"/>
    <mergeCell ref="C193:H193"/>
    <mergeCell ref="I193:J193"/>
    <mergeCell ref="K193:L193"/>
    <mergeCell ref="M193:O193"/>
    <mergeCell ref="P193:R193"/>
    <mergeCell ref="C194:H194"/>
    <mergeCell ref="I194:J194"/>
    <mergeCell ref="K194:L194"/>
    <mergeCell ref="M194:O194"/>
    <mergeCell ref="P194:R194"/>
    <mergeCell ref="B182:G183"/>
    <mergeCell ref="M182:R183"/>
    <mergeCell ref="F186:L186"/>
    <mergeCell ref="F188:L188"/>
    <mergeCell ref="B190:R190"/>
    <mergeCell ref="C192:H192"/>
    <mergeCell ref="I192:J192"/>
    <mergeCell ref="K192:L192"/>
    <mergeCell ref="M192:O192"/>
    <mergeCell ref="P192:R192"/>
    <mergeCell ref="C170:I170"/>
    <mergeCell ref="J170:K170"/>
    <mergeCell ref="L170:S170"/>
    <mergeCell ref="C171:K171"/>
    <mergeCell ref="L171:S171"/>
    <mergeCell ref="I173:K173"/>
    <mergeCell ref="C169:I169"/>
    <mergeCell ref="J169:K169"/>
    <mergeCell ref="L169:S169"/>
    <mergeCell ref="B166:S166"/>
    <mergeCell ref="C168:I168"/>
    <mergeCell ref="C162:I162"/>
    <mergeCell ref="J162:K162"/>
    <mergeCell ref="L162:S162"/>
    <mergeCell ref="J168:K168"/>
    <mergeCell ref="L168:S168"/>
    <mergeCell ref="C156:I156"/>
    <mergeCell ref="J156:K156"/>
    <mergeCell ref="L156:S156"/>
    <mergeCell ref="C164:K164"/>
    <mergeCell ref="L164:S164"/>
    <mergeCell ref="C163:I163"/>
    <mergeCell ref="J163:K163"/>
    <mergeCell ref="L163:S163"/>
    <mergeCell ref="J161:K161"/>
    <mergeCell ref="L161:S161"/>
    <mergeCell ref="C157:K157"/>
    <mergeCell ref="L157:S157"/>
    <mergeCell ref="C161:I161"/>
    <mergeCell ref="I133:K133"/>
    <mergeCell ref="B143:G144"/>
    <mergeCell ref="M143:S144"/>
    <mergeCell ref="G148:N148"/>
    <mergeCell ref="B159:S159"/>
    <mergeCell ref="C154:I154"/>
    <mergeCell ref="J154:K154"/>
    <mergeCell ref="L154:S154"/>
    <mergeCell ref="C155:I155"/>
    <mergeCell ref="J155:K155"/>
    <mergeCell ref="G150:N150"/>
    <mergeCell ref="B152:S152"/>
    <mergeCell ref="L155:S155"/>
    <mergeCell ref="C129:I129"/>
    <mergeCell ref="K129:L129"/>
    <mergeCell ref="N129:P129"/>
    <mergeCell ref="Q129:S129"/>
    <mergeCell ref="C130:I130"/>
    <mergeCell ref="K130:L130"/>
    <mergeCell ref="N130:P130"/>
    <mergeCell ref="Q130:S130"/>
    <mergeCell ref="C125:P125"/>
    <mergeCell ref="Q125:S125"/>
    <mergeCell ref="C128:I128"/>
    <mergeCell ref="K128:L128"/>
    <mergeCell ref="N128:P128"/>
    <mergeCell ref="Q128:S128"/>
    <mergeCell ref="Q123:S123"/>
    <mergeCell ref="C124:H124"/>
    <mergeCell ref="I124:J124"/>
    <mergeCell ref="K124:L124"/>
    <mergeCell ref="N124:P124"/>
    <mergeCell ref="Q124:S124"/>
    <mergeCell ref="C123:H123"/>
    <mergeCell ref="I123:J123"/>
    <mergeCell ref="K123:L123"/>
    <mergeCell ref="N123:P123"/>
    <mergeCell ref="F117:M117"/>
    <mergeCell ref="F118:M118"/>
    <mergeCell ref="B120:S120"/>
    <mergeCell ref="C122:H122"/>
    <mergeCell ref="I122:J122"/>
    <mergeCell ref="K122:L122"/>
    <mergeCell ref="N122:P122"/>
    <mergeCell ref="Q122:S122"/>
    <mergeCell ref="C92:I92"/>
    <mergeCell ref="J92:O92"/>
    <mergeCell ref="P92:S92"/>
    <mergeCell ref="B95:S95"/>
    <mergeCell ref="C97:I97"/>
    <mergeCell ref="J97:K97"/>
    <mergeCell ref="L97:S97"/>
    <mergeCell ref="J99:K99"/>
    <mergeCell ref="B112:G113"/>
    <mergeCell ref="M112:S113"/>
    <mergeCell ref="L99:S99"/>
    <mergeCell ref="C100:K100"/>
    <mergeCell ref="L100:S100"/>
    <mergeCell ref="I103:K103"/>
    <mergeCell ref="J89:O89"/>
    <mergeCell ref="P89:S89"/>
    <mergeCell ref="C90:I90"/>
    <mergeCell ref="J90:O90"/>
    <mergeCell ref="P90:S90"/>
    <mergeCell ref="F116:M116"/>
    <mergeCell ref="C98:I98"/>
    <mergeCell ref="J98:K98"/>
    <mergeCell ref="L98:S98"/>
    <mergeCell ref="C99:I99"/>
    <mergeCell ref="B79:S79"/>
    <mergeCell ref="C80:I80"/>
    <mergeCell ref="J80:O80"/>
    <mergeCell ref="P80:S80"/>
    <mergeCell ref="C88:I88"/>
    <mergeCell ref="J88:O88"/>
    <mergeCell ref="P88:S88"/>
    <mergeCell ref="C81:I81"/>
    <mergeCell ref="J81:O81"/>
    <mergeCell ref="P81:S81"/>
    <mergeCell ref="C82:I82"/>
    <mergeCell ref="J82:O82"/>
    <mergeCell ref="P82:S82"/>
    <mergeCell ref="C84:I84"/>
    <mergeCell ref="Q57:S57"/>
    <mergeCell ref="G60:H60"/>
    <mergeCell ref="B69:G70"/>
    <mergeCell ref="M69:S70"/>
    <mergeCell ref="F75:P75"/>
    <mergeCell ref="G76:N76"/>
    <mergeCell ref="G74:N74"/>
    <mergeCell ref="C55:H55"/>
    <mergeCell ref="I55:J55"/>
    <mergeCell ref="K55:M55"/>
    <mergeCell ref="N55:P55"/>
    <mergeCell ref="B57:P57"/>
    <mergeCell ref="Q55:S55"/>
    <mergeCell ref="C56:H56"/>
    <mergeCell ref="I56:J56"/>
    <mergeCell ref="K56:M56"/>
    <mergeCell ref="N56:P56"/>
    <mergeCell ref="Q56:S56"/>
    <mergeCell ref="N54:P54"/>
    <mergeCell ref="C50:I50"/>
    <mergeCell ref="J50:K50"/>
    <mergeCell ref="L50:S50"/>
    <mergeCell ref="B52:S52"/>
    <mergeCell ref="Q54:S54"/>
    <mergeCell ref="C54:H54"/>
    <mergeCell ref="I54:J54"/>
    <mergeCell ref="K54:M54"/>
    <mergeCell ref="C48:I48"/>
    <mergeCell ref="J48:K48"/>
    <mergeCell ref="L48:S48"/>
    <mergeCell ref="C49:I49"/>
    <mergeCell ref="J49:K49"/>
    <mergeCell ref="L49:S49"/>
    <mergeCell ref="M35:S36"/>
    <mergeCell ref="G40:N40"/>
    <mergeCell ref="G41:N41"/>
    <mergeCell ref="C47:I47"/>
    <mergeCell ref="J47:K47"/>
    <mergeCell ref="L47:S47"/>
    <mergeCell ref="G42:N42"/>
    <mergeCell ref="B45:S45"/>
    <mergeCell ref="B35:G36"/>
    <mergeCell ref="C24:H24"/>
    <mergeCell ref="I24:J24"/>
    <mergeCell ref="K24:M24"/>
    <mergeCell ref="N24:P24"/>
    <mergeCell ref="Q24:S24"/>
    <mergeCell ref="B25:P25"/>
    <mergeCell ref="Q25:S25"/>
    <mergeCell ref="Q22:S22"/>
    <mergeCell ref="C23:H23"/>
    <mergeCell ref="I23:J23"/>
    <mergeCell ref="K23:M23"/>
    <mergeCell ref="N23:P23"/>
    <mergeCell ref="Q23:S23"/>
    <mergeCell ref="C22:H22"/>
    <mergeCell ref="I22:J22"/>
    <mergeCell ref="K22:M22"/>
    <mergeCell ref="N22:P22"/>
    <mergeCell ref="C16:H16"/>
    <mergeCell ref="I16:J16"/>
    <mergeCell ref="K16:M16"/>
    <mergeCell ref="N16:P16"/>
    <mergeCell ref="B19:S19"/>
    <mergeCell ref="C21:H21"/>
    <mergeCell ref="I21:J21"/>
    <mergeCell ref="K21:M21"/>
    <mergeCell ref="N21:P21"/>
    <mergeCell ref="Q21:S21"/>
    <mergeCell ref="Q16:S16"/>
    <mergeCell ref="B17:P17"/>
    <mergeCell ref="Q17:S17"/>
    <mergeCell ref="Q14:S14"/>
    <mergeCell ref="C15:H15"/>
    <mergeCell ref="I15:J15"/>
    <mergeCell ref="K15:M15"/>
    <mergeCell ref="N15:P15"/>
    <mergeCell ref="Q15:S15"/>
    <mergeCell ref="C14:H14"/>
    <mergeCell ref="I14:J14"/>
    <mergeCell ref="K14:M14"/>
    <mergeCell ref="N14:P14"/>
    <mergeCell ref="F8:M8"/>
    <mergeCell ref="B12:S12"/>
    <mergeCell ref="B2:G3"/>
    <mergeCell ref="M2:S3"/>
    <mergeCell ref="F6:M6"/>
    <mergeCell ref="F7:M7"/>
    <mergeCell ref="C83:I83"/>
    <mergeCell ref="J83:O83"/>
    <mergeCell ref="P83:S83"/>
    <mergeCell ref="C91:I91"/>
    <mergeCell ref="J91:O91"/>
    <mergeCell ref="P91:S91"/>
    <mergeCell ref="J84:O84"/>
    <mergeCell ref="P84:S84"/>
    <mergeCell ref="B86:S86"/>
    <mergeCell ref="C89:I89"/>
  </mergeCells>
  <printOptions/>
  <pageMargins left="0.5905511811023623" right="0" top="0.3937007874015748" bottom="0" header="0" footer="0"/>
  <pageSetup fitToHeight="2" fitToWidth="1" horizontalDpi="600" verticalDpi="600" orientation="portrait" paperSize="9" scale="85" r:id="rId1"/>
  <rowBreaks count="3" manualBreakCount="3">
    <brk id="185" max="19" man="1"/>
    <brk id="230" max="19" man="1"/>
    <brk id="283" max="19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Q24"/>
  <sheetViews>
    <sheetView view="pageBreakPreview" zoomScale="60" zoomScalePageLayoutView="0" workbookViewId="0" topLeftCell="A1">
      <selection activeCell="O16" sqref="O16"/>
    </sheetView>
  </sheetViews>
  <sheetFormatPr defaultColWidth="9.00390625" defaultRowHeight="12.75"/>
  <cols>
    <col min="1" max="5" width="4.75390625" style="0" customWidth="1"/>
    <col min="6" max="6" width="11.125" style="0" customWidth="1"/>
    <col min="7" max="7" width="4.75390625" style="0" customWidth="1"/>
    <col min="8" max="8" width="3.375" style="0" customWidth="1"/>
    <col min="9" max="9" width="5.375" style="0" customWidth="1"/>
    <col min="10" max="10" width="4.75390625" style="0" customWidth="1"/>
    <col min="11" max="11" width="5.375" style="0" customWidth="1"/>
    <col min="12" max="16" width="4.75390625" style="0" customWidth="1"/>
    <col min="17" max="17" width="9.625" style="0" customWidth="1"/>
  </cols>
  <sheetData>
    <row r="1" spans="1:17" ht="12.75">
      <c r="A1" s="3"/>
      <c r="B1" s="10"/>
      <c r="C1" s="10"/>
      <c r="D1" s="10"/>
      <c r="E1" s="10"/>
      <c r="F1" s="10"/>
      <c r="G1" s="10"/>
      <c r="H1" s="10"/>
      <c r="I1" s="10"/>
      <c r="J1" s="10"/>
      <c r="K1" s="10"/>
      <c r="L1" s="12"/>
      <c r="M1" s="12"/>
      <c r="N1" s="12"/>
      <c r="O1" s="12"/>
      <c r="P1" s="13"/>
      <c r="Q1" s="13"/>
    </row>
    <row r="2" spans="1:17" ht="12.75" customHeight="1">
      <c r="A2" s="429"/>
      <c r="B2" s="429"/>
      <c r="C2" s="429"/>
      <c r="D2" s="429"/>
      <c r="E2" s="429"/>
      <c r="F2" s="429"/>
      <c r="G2" s="10"/>
      <c r="H2" s="10"/>
      <c r="I2" s="10"/>
      <c r="J2" s="10"/>
      <c r="K2" s="10"/>
      <c r="L2" s="430"/>
      <c r="M2" s="430"/>
      <c r="N2" s="430"/>
      <c r="O2" s="430"/>
      <c r="P2" s="430"/>
      <c r="Q2" s="430"/>
    </row>
    <row r="3" spans="1:17" ht="12.75">
      <c r="A3" s="429"/>
      <c r="B3" s="429"/>
      <c r="C3" s="429"/>
      <c r="D3" s="429"/>
      <c r="E3" s="429"/>
      <c r="F3" s="429"/>
      <c r="G3" s="10"/>
      <c r="H3" s="10"/>
      <c r="I3" s="10"/>
      <c r="J3" s="10"/>
      <c r="K3" s="10"/>
      <c r="L3" s="430"/>
      <c r="M3" s="430"/>
      <c r="N3" s="430"/>
      <c r="O3" s="430"/>
      <c r="P3" s="430"/>
      <c r="Q3" s="430"/>
    </row>
    <row r="4" spans="1:17" ht="12.75">
      <c r="A4" s="3"/>
      <c r="B4" s="10"/>
      <c r="C4" s="10"/>
      <c r="D4" s="10"/>
      <c r="E4" s="10"/>
      <c r="F4" s="10"/>
      <c r="G4" s="10"/>
      <c r="H4" s="10"/>
      <c r="I4" s="10"/>
      <c r="J4" s="10"/>
      <c r="K4" s="10"/>
      <c r="L4" s="12"/>
      <c r="M4" s="12"/>
      <c r="N4" s="12"/>
      <c r="O4" s="12"/>
      <c r="P4" s="13"/>
      <c r="Q4" s="13"/>
    </row>
    <row r="5" spans="1:17" ht="12.75">
      <c r="A5" s="3"/>
      <c r="B5" s="10"/>
      <c r="C5" s="10"/>
      <c r="D5" s="10"/>
      <c r="E5" s="10"/>
      <c r="F5" s="10"/>
      <c r="G5" s="10"/>
      <c r="H5" s="10"/>
      <c r="I5" s="10"/>
      <c r="J5" s="10"/>
      <c r="K5" s="10"/>
      <c r="L5" s="12"/>
      <c r="M5" s="12"/>
      <c r="N5" s="12"/>
      <c r="O5" s="12"/>
      <c r="P5" s="10"/>
      <c r="Q5" s="10"/>
    </row>
    <row r="6" spans="1:17" ht="12.75">
      <c r="A6" s="50"/>
      <c r="B6" s="10"/>
      <c r="C6" s="10"/>
      <c r="D6" s="10"/>
      <c r="E6" s="431" t="s">
        <v>24</v>
      </c>
      <c r="F6" s="431"/>
      <c r="G6" s="431"/>
      <c r="H6" s="431"/>
      <c r="I6" s="431"/>
      <c r="J6" s="431"/>
      <c r="K6" s="431"/>
      <c r="L6" s="10"/>
      <c r="M6" s="10"/>
      <c r="N6" s="10"/>
      <c r="O6" s="10"/>
      <c r="P6" s="10"/>
      <c r="Q6" s="10"/>
    </row>
    <row r="7" spans="1:17" ht="12.75">
      <c r="A7" s="50"/>
      <c r="B7" s="10"/>
      <c r="C7" s="10"/>
      <c r="D7" s="10"/>
      <c r="E7" s="14" t="s">
        <v>248</v>
      </c>
      <c r="F7" s="14"/>
      <c r="G7" s="14"/>
      <c r="H7" s="14"/>
      <c r="I7" s="14"/>
      <c r="J7" s="14"/>
      <c r="K7" s="14"/>
      <c r="L7" s="10"/>
      <c r="M7" s="10"/>
      <c r="N7" s="10"/>
      <c r="O7" s="10"/>
      <c r="P7" s="10"/>
      <c r="Q7" s="10"/>
    </row>
    <row r="8" spans="1:17" ht="12.75">
      <c r="A8" s="50"/>
      <c r="B8" s="10"/>
      <c r="C8" s="10"/>
      <c r="D8" s="10"/>
      <c r="E8" s="432" t="s">
        <v>200</v>
      </c>
      <c r="F8" s="432"/>
      <c r="G8" s="432"/>
      <c r="H8" s="432"/>
      <c r="I8" s="432"/>
      <c r="J8" s="432"/>
      <c r="K8" s="432"/>
      <c r="L8" s="10"/>
      <c r="M8" s="10"/>
      <c r="N8" s="10"/>
      <c r="O8" s="10"/>
      <c r="P8" s="10"/>
      <c r="Q8" s="10"/>
    </row>
    <row r="9" spans="1:17" ht="12.75">
      <c r="A9" s="5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438" t="s">
        <v>72</v>
      </c>
      <c r="B10" s="438"/>
      <c r="C10" s="438"/>
      <c r="D10" s="438"/>
      <c r="E10" s="438"/>
      <c r="F10" s="438"/>
      <c r="G10" s="438"/>
      <c r="H10" s="438"/>
      <c r="I10" s="438"/>
      <c r="J10" s="438"/>
      <c r="K10" s="438"/>
      <c r="L10" s="438"/>
      <c r="M10" s="438"/>
      <c r="N10" s="438"/>
      <c r="O10" s="438"/>
      <c r="P10" s="438"/>
      <c r="Q10" s="438"/>
    </row>
    <row r="11" spans="1:17" ht="12.7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23" t="s">
        <v>30</v>
      </c>
      <c r="Q11" s="11"/>
    </row>
    <row r="12" spans="1:17" ht="25.5">
      <c r="A12" s="36" t="s">
        <v>25</v>
      </c>
      <c r="B12" s="437" t="s">
        <v>26</v>
      </c>
      <c r="C12" s="437"/>
      <c r="D12" s="437"/>
      <c r="E12" s="437"/>
      <c r="F12" s="437"/>
      <c r="G12" s="437"/>
      <c r="H12" s="437" t="s">
        <v>28</v>
      </c>
      <c r="I12" s="437"/>
      <c r="J12" s="439" t="s">
        <v>228</v>
      </c>
      <c r="K12" s="439"/>
      <c r="L12" s="437" t="s">
        <v>39</v>
      </c>
      <c r="M12" s="437"/>
      <c r="N12" s="437"/>
      <c r="O12" s="305" t="s">
        <v>37</v>
      </c>
      <c r="P12" s="306"/>
      <c r="Q12" s="307"/>
    </row>
    <row r="13" spans="1:17" ht="12.75">
      <c r="A13" s="36">
        <v>1</v>
      </c>
      <c r="B13" s="437">
        <v>2</v>
      </c>
      <c r="C13" s="437"/>
      <c r="D13" s="437"/>
      <c r="E13" s="437"/>
      <c r="F13" s="437"/>
      <c r="G13" s="437"/>
      <c r="H13" s="437">
        <v>3</v>
      </c>
      <c r="I13" s="437"/>
      <c r="J13" s="437">
        <v>4</v>
      </c>
      <c r="K13" s="437"/>
      <c r="L13" s="437">
        <v>5</v>
      </c>
      <c r="M13" s="437"/>
      <c r="N13" s="437"/>
      <c r="O13" s="305">
        <v>6</v>
      </c>
      <c r="P13" s="306"/>
      <c r="Q13" s="307"/>
    </row>
    <row r="14" spans="1:17" ht="49.5" customHeight="1">
      <c r="A14" s="36">
        <v>1</v>
      </c>
      <c r="B14" s="305" t="s">
        <v>227</v>
      </c>
      <c r="C14" s="306"/>
      <c r="D14" s="306"/>
      <c r="E14" s="306"/>
      <c r="F14" s="306"/>
      <c r="G14" s="307"/>
      <c r="H14" s="445" t="s">
        <v>222</v>
      </c>
      <c r="I14" s="445"/>
      <c r="J14" s="446">
        <v>32</v>
      </c>
      <c r="K14" s="446"/>
      <c r="L14" s="443">
        <v>318</v>
      </c>
      <c r="M14" s="443"/>
      <c r="N14" s="443"/>
      <c r="O14" s="313">
        <f>J14*L14</f>
        <v>10176</v>
      </c>
      <c r="P14" s="314"/>
      <c r="Q14" s="315"/>
    </row>
    <row r="15" spans="1:17" ht="12.75" customHeight="1">
      <c r="A15" s="447" t="s">
        <v>57</v>
      </c>
      <c r="B15" s="448"/>
      <c r="C15" s="448"/>
      <c r="D15" s="448"/>
      <c r="E15" s="448"/>
      <c r="F15" s="448"/>
      <c r="G15" s="448"/>
      <c r="H15" s="448"/>
      <c r="I15" s="448"/>
      <c r="J15" s="448"/>
      <c r="K15" s="448"/>
      <c r="L15" s="448"/>
      <c r="M15" s="448"/>
      <c r="N15" s="449"/>
      <c r="O15" s="440">
        <f>O14</f>
        <v>10176</v>
      </c>
      <c r="P15" s="441"/>
      <c r="Q15" s="442"/>
    </row>
    <row r="18" spans="1:12" ht="12.75">
      <c r="A18" s="30" t="s">
        <v>190</v>
      </c>
      <c r="B18" s="22"/>
      <c r="C18" s="22"/>
      <c r="D18" s="10"/>
      <c r="E18" s="10"/>
      <c r="F18" s="10"/>
      <c r="G18" s="28"/>
      <c r="H18" s="444">
        <f>O15</f>
        <v>10176</v>
      </c>
      <c r="I18" s="444"/>
      <c r="J18" s="444"/>
      <c r="K18" s="28"/>
      <c r="L18" s="28"/>
    </row>
    <row r="19" spans="1:12" ht="12.75">
      <c r="A19" s="27"/>
      <c r="B19" s="28"/>
      <c r="C19" s="28"/>
      <c r="D19" s="28"/>
      <c r="E19" s="28"/>
      <c r="F19" s="28"/>
      <c r="G19" s="28"/>
      <c r="H19" s="29"/>
      <c r="I19" s="29"/>
      <c r="J19" s="28"/>
      <c r="K19" s="28"/>
      <c r="L19" s="28"/>
    </row>
    <row r="20" spans="1:12" ht="12.75">
      <c r="A20" s="27"/>
      <c r="B20" s="31"/>
      <c r="C20" s="31"/>
      <c r="D20" s="31"/>
      <c r="E20" s="31"/>
      <c r="F20" s="31"/>
      <c r="G20" s="31"/>
      <c r="H20" s="29"/>
      <c r="I20" s="29"/>
      <c r="J20" s="28"/>
      <c r="K20" s="28"/>
      <c r="L20" s="28"/>
    </row>
    <row r="21" spans="1:12" ht="12.75">
      <c r="A21" s="32" t="s">
        <v>97</v>
      </c>
      <c r="B21" s="32"/>
      <c r="C21" s="32"/>
      <c r="D21" s="32"/>
      <c r="E21" s="32"/>
      <c r="F21" s="32"/>
      <c r="G21" s="32"/>
      <c r="H21" s="32"/>
      <c r="I21" s="32"/>
      <c r="J21" s="32"/>
      <c r="K21" s="32" t="s">
        <v>60</v>
      </c>
      <c r="L21" s="32"/>
    </row>
    <row r="22" spans="1:12" ht="12.7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</row>
    <row r="23" spans="1:12" ht="12.75">
      <c r="A23" s="32" t="s">
        <v>98</v>
      </c>
      <c r="B23" s="10"/>
      <c r="C23" s="10"/>
      <c r="D23" s="10"/>
      <c r="E23" s="10"/>
      <c r="F23" s="10"/>
      <c r="G23" s="10"/>
      <c r="H23" s="32"/>
      <c r="I23" s="32"/>
      <c r="J23" s="32"/>
      <c r="K23" s="10" t="s">
        <v>141</v>
      </c>
      <c r="L23" s="32"/>
    </row>
    <row r="24" spans="1:12" ht="12.75">
      <c r="A24" s="35" t="s">
        <v>61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</row>
  </sheetData>
  <sheetProtection/>
  <mergeCells count="23">
    <mergeCell ref="H18:J18"/>
    <mergeCell ref="B14:G14"/>
    <mergeCell ref="H14:I14"/>
    <mergeCell ref="J14:K14"/>
    <mergeCell ref="B13:G13"/>
    <mergeCell ref="H13:I13"/>
    <mergeCell ref="A15:N15"/>
    <mergeCell ref="O15:Q15"/>
    <mergeCell ref="J13:K13"/>
    <mergeCell ref="L13:N13"/>
    <mergeCell ref="O13:Q13"/>
    <mergeCell ref="L14:N14"/>
    <mergeCell ref="O14:Q14"/>
    <mergeCell ref="A10:Q10"/>
    <mergeCell ref="B12:G12"/>
    <mergeCell ref="H12:I12"/>
    <mergeCell ref="A2:F3"/>
    <mergeCell ref="L2:Q3"/>
    <mergeCell ref="E6:K6"/>
    <mergeCell ref="E8:K8"/>
    <mergeCell ref="J12:K12"/>
    <mergeCell ref="L12:N12"/>
    <mergeCell ref="O12:Q12"/>
  </mergeCells>
  <printOptions/>
  <pageMargins left="0.7" right="0.7" top="0.75" bottom="0.75" header="0.3" footer="0.3"/>
  <pageSetup horizontalDpi="600" verticalDpi="600" orientation="portrait" paperSize="9" scale="91" r:id="rId1"/>
  <colBreaks count="1" manualBreakCount="1">
    <brk id="17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T32"/>
  <sheetViews>
    <sheetView view="pageBreakPreview" zoomScale="89" zoomScaleSheetLayoutView="89" zoomScalePageLayoutView="0" workbookViewId="0" topLeftCell="A5">
      <selection activeCell="V8" sqref="V8"/>
    </sheetView>
  </sheetViews>
  <sheetFormatPr defaultColWidth="9.00390625" defaultRowHeight="12.75"/>
  <cols>
    <col min="1" max="5" width="4.75390625" style="0" customWidth="1"/>
    <col min="6" max="6" width="11.125" style="0" customWidth="1"/>
    <col min="7" max="7" width="4.75390625" style="0" customWidth="1"/>
    <col min="8" max="8" width="3.375" style="0" customWidth="1"/>
    <col min="9" max="9" width="5.375" style="0" customWidth="1"/>
    <col min="10" max="10" width="4.75390625" style="0" customWidth="1"/>
    <col min="11" max="11" width="5.375" style="0" customWidth="1"/>
    <col min="12" max="16" width="4.75390625" style="0" customWidth="1"/>
    <col min="17" max="17" width="9.625" style="0" customWidth="1"/>
  </cols>
  <sheetData>
    <row r="1" spans="1:18" ht="12.75">
      <c r="A1" s="61"/>
      <c r="B1" s="5"/>
      <c r="C1" s="5"/>
      <c r="D1" s="5"/>
      <c r="E1" s="5"/>
      <c r="F1" s="5"/>
      <c r="G1" s="5"/>
      <c r="H1" s="5"/>
      <c r="I1" s="5"/>
      <c r="J1" s="5"/>
      <c r="K1" s="5"/>
      <c r="L1" s="61" t="s">
        <v>121</v>
      </c>
      <c r="M1" s="61"/>
      <c r="N1" s="61"/>
      <c r="O1" s="61"/>
      <c r="P1" s="61"/>
      <c r="Q1" s="168"/>
      <c r="R1" s="168"/>
    </row>
    <row r="2" spans="1:18" ht="12.75" customHeight="1">
      <c r="A2" s="274"/>
      <c r="B2" s="274"/>
      <c r="C2" s="274"/>
      <c r="D2" s="274"/>
      <c r="E2" s="274"/>
      <c r="F2" s="274"/>
      <c r="G2" s="5"/>
      <c r="H2" s="5"/>
      <c r="I2" s="5"/>
      <c r="J2" s="5"/>
      <c r="K2" s="5"/>
      <c r="L2" s="274" t="s">
        <v>201</v>
      </c>
      <c r="M2" s="274"/>
      <c r="N2" s="274"/>
      <c r="O2" s="274"/>
      <c r="P2" s="274"/>
      <c r="Q2" s="274"/>
      <c r="R2" s="274"/>
    </row>
    <row r="3" spans="1:18" ht="12.75">
      <c r="A3" s="274"/>
      <c r="B3" s="274"/>
      <c r="C3" s="274"/>
      <c r="D3" s="274"/>
      <c r="E3" s="274"/>
      <c r="F3" s="274"/>
      <c r="G3" s="5"/>
      <c r="H3" s="5"/>
      <c r="I3" s="5"/>
      <c r="J3" s="5"/>
      <c r="K3" s="5"/>
      <c r="L3" s="274"/>
      <c r="M3" s="274"/>
      <c r="N3" s="274"/>
      <c r="O3" s="274"/>
      <c r="P3" s="274"/>
      <c r="Q3" s="274"/>
      <c r="R3" s="274"/>
    </row>
    <row r="4" spans="1:18" ht="12.75">
      <c r="A4" s="61"/>
      <c r="B4" s="5"/>
      <c r="C4" s="5"/>
      <c r="D4" s="5"/>
      <c r="E4" s="5"/>
      <c r="F4" s="5"/>
      <c r="G4" s="5"/>
      <c r="H4" s="5"/>
      <c r="I4" s="5"/>
      <c r="J4" s="5"/>
      <c r="K4" s="5"/>
      <c r="L4" s="61" t="s">
        <v>202</v>
      </c>
      <c r="M4" s="61"/>
      <c r="N4" s="61"/>
      <c r="O4" s="61"/>
      <c r="P4" s="61"/>
      <c r="Q4" s="168"/>
      <c r="R4" s="168"/>
    </row>
    <row r="5" spans="1:18" ht="12.75">
      <c r="A5" s="61"/>
      <c r="B5" s="5"/>
      <c r="C5" s="5"/>
      <c r="D5" s="5"/>
      <c r="E5" s="5"/>
      <c r="F5" s="5"/>
      <c r="G5" s="5"/>
      <c r="H5" s="5"/>
      <c r="I5" s="5"/>
      <c r="J5" s="5"/>
      <c r="K5" s="5"/>
      <c r="L5" s="61" t="s">
        <v>66</v>
      </c>
      <c r="M5" s="61"/>
      <c r="N5" s="61"/>
      <c r="O5" s="61"/>
      <c r="P5" s="61"/>
      <c r="Q5" s="5"/>
      <c r="R5" s="5"/>
    </row>
    <row r="6" spans="1:18" ht="12.75">
      <c r="A6" s="66"/>
      <c r="B6" s="5"/>
      <c r="C6" s="5"/>
      <c r="D6" s="5"/>
      <c r="E6" s="312" t="s">
        <v>24</v>
      </c>
      <c r="F6" s="312"/>
      <c r="G6" s="312"/>
      <c r="H6" s="312"/>
      <c r="I6" s="312"/>
      <c r="J6" s="312"/>
      <c r="K6" s="312"/>
      <c r="L6" s="312"/>
      <c r="M6" s="5"/>
      <c r="N6" s="5"/>
      <c r="O6" s="5"/>
      <c r="P6" s="5"/>
      <c r="Q6" s="5"/>
      <c r="R6" s="5"/>
    </row>
    <row r="7" spans="1:18" ht="12.75">
      <c r="A7" s="66"/>
      <c r="B7" s="5"/>
      <c r="C7" s="5"/>
      <c r="D7" s="5"/>
      <c r="E7" s="312" t="s">
        <v>248</v>
      </c>
      <c r="F7" s="312"/>
      <c r="G7" s="312"/>
      <c r="H7" s="312"/>
      <c r="I7" s="312"/>
      <c r="J7" s="312"/>
      <c r="K7" s="312"/>
      <c r="L7" s="312"/>
      <c r="M7" s="5"/>
      <c r="N7" s="5"/>
      <c r="O7" s="5"/>
      <c r="P7" s="5"/>
      <c r="Q7" s="5"/>
      <c r="R7" s="5"/>
    </row>
    <row r="8" spans="1:18" ht="12.75">
      <c r="A8" s="66"/>
      <c r="B8" s="5"/>
      <c r="C8" s="5"/>
      <c r="D8" s="5"/>
      <c r="E8" s="304" t="s">
        <v>200</v>
      </c>
      <c r="F8" s="304"/>
      <c r="G8" s="304"/>
      <c r="H8" s="304"/>
      <c r="I8" s="304"/>
      <c r="J8" s="304"/>
      <c r="K8" s="304"/>
      <c r="L8" s="304"/>
      <c r="M8" s="5"/>
      <c r="N8" s="5"/>
      <c r="O8" s="5"/>
      <c r="P8" s="5"/>
      <c r="Q8" s="5"/>
      <c r="R8" s="5"/>
    </row>
    <row r="9" spans="1:18" ht="12.75">
      <c r="A9" s="66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1:18" ht="12.75">
      <c r="A10" s="169"/>
      <c r="B10" s="169"/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70"/>
      <c r="P10" s="171"/>
      <c r="Q10" s="62"/>
      <c r="R10" s="62"/>
    </row>
    <row r="11" spans="1:18" ht="12.75">
      <c r="A11" s="67"/>
      <c r="B11" s="172"/>
      <c r="C11" s="172"/>
      <c r="D11" s="172"/>
      <c r="E11" s="172"/>
      <c r="F11" s="172"/>
      <c r="G11" s="172"/>
      <c r="H11" s="172"/>
      <c r="I11" s="172"/>
      <c r="J11" s="172"/>
      <c r="K11" s="62"/>
      <c r="L11" s="62"/>
      <c r="M11" s="62"/>
      <c r="N11" s="62"/>
      <c r="O11" s="62"/>
      <c r="P11" s="62"/>
      <c r="Q11" s="62"/>
      <c r="R11" s="62"/>
    </row>
    <row r="12" spans="1:18" ht="25.5" customHeight="1">
      <c r="A12" s="311" t="s">
        <v>74</v>
      </c>
      <c r="B12" s="311"/>
      <c r="C12" s="311"/>
      <c r="D12" s="311"/>
      <c r="E12" s="311"/>
      <c r="F12" s="311"/>
      <c r="G12" s="311"/>
      <c r="H12" s="311"/>
      <c r="I12" s="311"/>
      <c r="J12" s="311"/>
      <c r="K12" s="311"/>
      <c r="L12" s="311"/>
      <c r="M12" s="311"/>
      <c r="N12" s="311"/>
      <c r="O12" s="311"/>
      <c r="P12" s="311"/>
      <c r="Q12" s="311"/>
      <c r="R12" s="311"/>
    </row>
    <row r="13" spans="1:18" ht="12.75">
      <c r="A13" s="67"/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</row>
    <row r="14" spans="1:18" ht="49.5" customHeight="1">
      <c r="A14" s="4" t="s">
        <v>25</v>
      </c>
      <c r="B14" s="282" t="s">
        <v>26</v>
      </c>
      <c r="C14" s="282"/>
      <c r="D14" s="282"/>
      <c r="E14" s="282"/>
      <c r="F14" s="282"/>
      <c r="G14" s="282"/>
      <c r="H14" s="282" t="s">
        <v>28</v>
      </c>
      <c r="I14" s="282"/>
      <c r="J14" s="308" t="s">
        <v>172</v>
      </c>
      <c r="K14" s="309"/>
      <c r="L14" s="310"/>
      <c r="M14" s="282" t="s">
        <v>173</v>
      </c>
      <c r="N14" s="282"/>
      <c r="O14" s="282"/>
      <c r="P14" s="282" t="s">
        <v>37</v>
      </c>
      <c r="Q14" s="282"/>
      <c r="R14" s="282"/>
    </row>
    <row r="15" spans="1:20" ht="16.5" customHeight="1">
      <c r="A15" s="4">
        <v>1</v>
      </c>
      <c r="B15" s="282">
        <v>2</v>
      </c>
      <c r="C15" s="282"/>
      <c r="D15" s="282"/>
      <c r="E15" s="282"/>
      <c r="F15" s="282"/>
      <c r="G15" s="282"/>
      <c r="H15" s="282">
        <v>3</v>
      </c>
      <c r="I15" s="282"/>
      <c r="J15" s="308">
        <v>4</v>
      </c>
      <c r="K15" s="309"/>
      <c r="L15" s="310"/>
      <c r="M15" s="282">
        <v>5</v>
      </c>
      <c r="N15" s="282"/>
      <c r="O15" s="282"/>
      <c r="P15" s="282">
        <v>6</v>
      </c>
      <c r="Q15" s="282"/>
      <c r="R15" s="282"/>
      <c r="T15" s="69"/>
    </row>
    <row r="16" spans="1:18" ht="12.75" customHeight="1">
      <c r="A16" s="4">
        <v>1</v>
      </c>
      <c r="B16" s="322" t="s">
        <v>193</v>
      </c>
      <c r="C16" s="323"/>
      <c r="D16" s="323"/>
      <c r="E16" s="323"/>
      <c r="F16" s="323"/>
      <c r="G16" s="324"/>
      <c r="H16" s="325" t="s">
        <v>78</v>
      </c>
      <c r="I16" s="326"/>
      <c r="J16" s="327">
        <f>P16/M16</f>
        <v>18000</v>
      </c>
      <c r="K16" s="328"/>
      <c r="L16" s="329"/>
      <c r="M16" s="313">
        <v>1</v>
      </c>
      <c r="N16" s="314"/>
      <c r="O16" s="315"/>
      <c r="P16" s="313">
        <v>18000</v>
      </c>
      <c r="Q16" s="314"/>
      <c r="R16" s="315"/>
    </row>
    <row r="17" spans="1:18" ht="12.75">
      <c r="A17" s="316" t="s">
        <v>57</v>
      </c>
      <c r="B17" s="317"/>
      <c r="C17" s="317"/>
      <c r="D17" s="317"/>
      <c r="E17" s="317"/>
      <c r="F17" s="317"/>
      <c r="G17" s="317"/>
      <c r="H17" s="317"/>
      <c r="I17" s="317"/>
      <c r="J17" s="317"/>
      <c r="K17" s="317"/>
      <c r="L17" s="317"/>
      <c r="M17" s="317"/>
      <c r="N17" s="317"/>
      <c r="O17" s="318"/>
      <c r="P17" s="319">
        <f>P16</f>
        <v>18000</v>
      </c>
      <c r="Q17" s="320"/>
      <c r="R17" s="321"/>
    </row>
    <row r="18" spans="1:18" ht="12.75">
      <c r="A18" s="72"/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64"/>
      <c r="Q18" s="64"/>
      <c r="R18" s="64"/>
    </row>
    <row r="19" spans="1:18" ht="12.75">
      <c r="A19" s="311" t="s">
        <v>72</v>
      </c>
      <c r="B19" s="311"/>
      <c r="C19" s="311"/>
      <c r="D19" s="311"/>
      <c r="E19" s="311"/>
      <c r="F19" s="311"/>
      <c r="G19" s="311"/>
      <c r="H19" s="311"/>
      <c r="I19" s="311"/>
      <c r="J19" s="311"/>
      <c r="K19" s="311"/>
      <c r="L19" s="311"/>
      <c r="M19" s="311"/>
      <c r="N19" s="311"/>
      <c r="O19" s="311"/>
      <c r="P19" s="311"/>
      <c r="Q19" s="311"/>
      <c r="R19" s="311"/>
    </row>
    <row r="20" spans="1:18" ht="12.75">
      <c r="A20" s="67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</row>
    <row r="21" spans="1:18" ht="25.5">
      <c r="A21" s="4" t="s">
        <v>25</v>
      </c>
      <c r="B21" s="282" t="s">
        <v>26</v>
      </c>
      <c r="C21" s="282"/>
      <c r="D21" s="282"/>
      <c r="E21" s="282"/>
      <c r="F21" s="282"/>
      <c r="G21" s="282"/>
      <c r="H21" s="282" t="s">
        <v>28</v>
      </c>
      <c r="I21" s="282"/>
      <c r="J21" s="308" t="s">
        <v>172</v>
      </c>
      <c r="K21" s="309"/>
      <c r="L21" s="310"/>
      <c r="M21" s="282" t="s">
        <v>173</v>
      </c>
      <c r="N21" s="282"/>
      <c r="O21" s="282"/>
      <c r="P21" s="282" t="s">
        <v>37</v>
      </c>
      <c r="Q21" s="282"/>
      <c r="R21" s="282"/>
    </row>
    <row r="22" spans="1:18" ht="12.75">
      <c r="A22" s="4">
        <v>1</v>
      </c>
      <c r="B22" s="282">
        <v>2</v>
      </c>
      <c r="C22" s="282"/>
      <c r="D22" s="282"/>
      <c r="E22" s="282"/>
      <c r="F22" s="282"/>
      <c r="G22" s="282"/>
      <c r="H22" s="282">
        <v>3</v>
      </c>
      <c r="I22" s="282"/>
      <c r="J22" s="308">
        <v>4</v>
      </c>
      <c r="K22" s="309"/>
      <c r="L22" s="310"/>
      <c r="M22" s="282">
        <v>5</v>
      </c>
      <c r="N22" s="282"/>
      <c r="O22" s="282"/>
      <c r="P22" s="282">
        <v>6</v>
      </c>
      <c r="Q22" s="282"/>
      <c r="R22" s="282"/>
    </row>
    <row r="23" spans="1:18" ht="12.75">
      <c r="A23" s="4">
        <v>1</v>
      </c>
      <c r="B23" s="322" t="s">
        <v>203</v>
      </c>
      <c r="C23" s="323"/>
      <c r="D23" s="323"/>
      <c r="E23" s="323"/>
      <c r="F23" s="323"/>
      <c r="G23" s="324"/>
      <c r="H23" s="325" t="s">
        <v>78</v>
      </c>
      <c r="I23" s="326"/>
      <c r="J23" s="330">
        <v>91.2</v>
      </c>
      <c r="K23" s="331"/>
      <c r="L23" s="332"/>
      <c r="M23" s="313">
        <v>87</v>
      </c>
      <c r="N23" s="314"/>
      <c r="O23" s="315"/>
      <c r="P23" s="313">
        <v>7950</v>
      </c>
      <c r="Q23" s="314"/>
      <c r="R23" s="315"/>
    </row>
    <row r="24" spans="1:18" ht="12.75">
      <c r="A24" s="4">
        <v>2</v>
      </c>
      <c r="B24" s="322" t="s">
        <v>198</v>
      </c>
      <c r="C24" s="323"/>
      <c r="D24" s="323"/>
      <c r="E24" s="323"/>
      <c r="F24" s="323"/>
      <c r="G24" s="324"/>
      <c r="H24" s="325" t="s">
        <v>78</v>
      </c>
      <c r="I24" s="326"/>
      <c r="J24" s="327">
        <v>4</v>
      </c>
      <c r="K24" s="328"/>
      <c r="L24" s="329"/>
      <c r="M24" s="313">
        <v>1500</v>
      </c>
      <c r="N24" s="314"/>
      <c r="O24" s="315"/>
      <c r="P24" s="313">
        <v>6000</v>
      </c>
      <c r="Q24" s="314"/>
      <c r="R24" s="315"/>
    </row>
    <row r="25" spans="1:18" ht="12.75">
      <c r="A25" s="316" t="s">
        <v>57</v>
      </c>
      <c r="B25" s="317"/>
      <c r="C25" s="317"/>
      <c r="D25" s="317"/>
      <c r="E25" s="317"/>
      <c r="F25" s="317"/>
      <c r="G25" s="317"/>
      <c r="H25" s="317"/>
      <c r="I25" s="317"/>
      <c r="J25" s="317"/>
      <c r="K25" s="317"/>
      <c r="L25" s="317"/>
      <c r="M25" s="317"/>
      <c r="N25" s="317"/>
      <c r="O25" s="318"/>
      <c r="P25" s="319">
        <f>P23+P24</f>
        <v>13950</v>
      </c>
      <c r="Q25" s="320"/>
      <c r="R25" s="321"/>
    </row>
    <row r="26" spans="1:18" ht="12.75">
      <c r="A26" s="70"/>
      <c r="B26" s="62"/>
      <c r="C26" s="62"/>
      <c r="D26" s="62"/>
      <c r="E26" s="62"/>
      <c r="F26" s="62"/>
      <c r="G26" s="6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</row>
    <row r="27" spans="1:18" ht="12.75">
      <c r="A27" s="73"/>
      <c r="B27" s="5"/>
      <c r="C27" s="71" t="s">
        <v>229</v>
      </c>
      <c r="D27" s="5"/>
      <c r="E27" s="72"/>
      <c r="F27" s="64">
        <f>P17+P25</f>
        <v>31950</v>
      </c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</row>
    <row r="28" spans="1:18" ht="12.75">
      <c r="A28" s="73"/>
      <c r="B28" s="5"/>
      <c r="C28" s="71"/>
      <c r="D28" s="5"/>
      <c r="E28" s="72"/>
      <c r="F28" s="64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</row>
    <row r="29" spans="1:18" ht="12.75">
      <c r="A29" s="70"/>
      <c r="B29" s="62"/>
      <c r="C29" s="62"/>
      <c r="D29" s="62"/>
      <c r="E29" s="62"/>
      <c r="F29" s="5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</row>
    <row r="30" spans="1:18" ht="12.75">
      <c r="A30" s="61" t="s">
        <v>97</v>
      </c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 t="s">
        <v>60</v>
      </c>
      <c r="M30" s="62"/>
      <c r="N30" s="62"/>
      <c r="O30" s="62"/>
      <c r="P30" s="62"/>
      <c r="Q30" s="62"/>
      <c r="R30" s="62"/>
    </row>
    <row r="31" spans="1:18" ht="12.75">
      <c r="A31" s="61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</row>
    <row r="32" spans="1:18" ht="12.75">
      <c r="A32" s="61" t="s">
        <v>98</v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 t="s">
        <v>141</v>
      </c>
      <c r="M32" s="62"/>
      <c r="N32" s="62"/>
      <c r="O32" s="74" t="s">
        <v>61</v>
      </c>
      <c r="P32" s="62"/>
      <c r="Q32" s="5"/>
      <c r="R32" s="62"/>
    </row>
  </sheetData>
  <sheetProtection/>
  <mergeCells count="46">
    <mergeCell ref="M21:O21"/>
    <mergeCell ref="P21:R21"/>
    <mergeCell ref="P24:R24"/>
    <mergeCell ref="B23:G23"/>
    <mergeCell ref="H23:I23"/>
    <mergeCell ref="B24:G24"/>
    <mergeCell ref="H24:I24"/>
    <mergeCell ref="A25:O25"/>
    <mergeCell ref="P25:R25"/>
    <mergeCell ref="B22:G22"/>
    <mergeCell ref="H22:I22"/>
    <mergeCell ref="J22:L22"/>
    <mergeCell ref="M22:O22"/>
    <mergeCell ref="P22:R22"/>
    <mergeCell ref="J24:L24"/>
    <mergeCell ref="M24:O24"/>
    <mergeCell ref="J16:L16"/>
    <mergeCell ref="M16:O16"/>
    <mergeCell ref="P16:R16"/>
    <mergeCell ref="J23:L23"/>
    <mergeCell ref="M23:O23"/>
    <mergeCell ref="P23:R23"/>
    <mergeCell ref="A19:R19"/>
    <mergeCell ref="B21:G21"/>
    <mergeCell ref="H21:I21"/>
    <mergeCell ref="J21:L21"/>
    <mergeCell ref="A17:O17"/>
    <mergeCell ref="P17:R17"/>
    <mergeCell ref="L2:R3"/>
    <mergeCell ref="E6:L6"/>
    <mergeCell ref="E7:L7"/>
    <mergeCell ref="E8:L8"/>
    <mergeCell ref="A12:R12"/>
    <mergeCell ref="J14:L14"/>
    <mergeCell ref="M14:O14"/>
    <mergeCell ref="P14:R14"/>
    <mergeCell ref="A2:F3"/>
    <mergeCell ref="P15:R15"/>
    <mergeCell ref="B16:G16"/>
    <mergeCell ref="B14:G14"/>
    <mergeCell ref="H14:I14"/>
    <mergeCell ref="J15:L15"/>
    <mergeCell ref="B15:G15"/>
    <mergeCell ref="H15:I15"/>
    <mergeCell ref="M15:O15"/>
    <mergeCell ref="H16:I16"/>
  </mergeCells>
  <printOptions/>
  <pageMargins left="0.7" right="0.7" top="0.75" bottom="0.75" header="0.3" footer="0.3"/>
  <pageSetup horizontalDpi="600" verticalDpi="600" orientation="portrait" paperSize="9" scale="8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3"/>
  </sheetPr>
  <dimension ref="A1:Y98"/>
  <sheetViews>
    <sheetView showGridLines="0" view="pageBreakPreview" zoomScale="91" zoomScaleSheetLayoutView="91" zoomScalePageLayoutView="0" workbookViewId="0" topLeftCell="B67">
      <selection activeCell="Q85" sqref="Q85:S85"/>
    </sheetView>
  </sheetViews>
  <sheetFormatPr defaultColWidth="9.00390625" defaultRowHeight="12.75"/>
  <cols>
    <col min="1" max="1" width="3.25390625" style="0" hidden="1" customWidth="1"/>
    <col min="2" max="2" width="4.75390625" style="50" customWidth="1"/>
    <col min="3" max="6" width="4.75390625" style="10" customWidth="1"/>
    <col min="7" max="7" width="11.125" style="10" customWidth="1"/>
    <col min="8" max="8" width="4.75390625" style="10" customWidth="1"/>
    <col min="9" max="9" width="3.375" style="10" customWidth="1"/>
    <col min="10" max="10" width="5.375" style="10" customWidth="1"/>
    <col min="11" max="11" width="4.75390625" style="10" customWidth="1"/>
    <col min="12" max="12" width="4.625" style="10" customWidth="1"/>
    <col min="13" max="13" width="6.125" style="10" customWidth="1"/>
    <col min="14" max="18" width="4.75390625" style="10" customWidth="1"/>
    <col min="19" max="19" width="9.625" style="10" customWidth="1"/>
    <col min="20" max="20" width="6.00390625" style="85" customWidth="1"/>
    <col min="21" max="21" width="11.00390625" style="0" customWidth="1"/>
    <col min="22" max="22" width="10.875" style="0" customWidth="1"/>
  </cols>
  <sheetData>
    <row r="1" spans="2:21" ht="12.75">
      <c r="B1" s="3"/>
      <c r="M1" s="12" t="s">
        <v>121</v>
      </c>
      <c r="N1" s="12"/>
      <c r="O1" s="12"/>
      <c r="P1" s="12"/>
      <c r="Q1" s="12"/>
      <c r="R1" s="13"/>
      <c r="S1" s="13"/>
      <c r="U1" s="1"/>
    </row>
    <row r="2" spans="2:19" ht="12.75" customHeight="1">
      <c r="B2" s="429"/>
      <c r="C2" s="429"/>
      <c r="D2" s="429"/>
      <c r="E2" s="429"/>
      <c r="F2" s="429"/>
      <c r="G2" s="429"/>
      <c r="M2" s="430" t="s">
        <v>201</v>
      </c>
      <c r="N2" s="430"/>
      <c r="O2" s="430"/>
      <c r="P2" s="430"/>
      <c r="Q2" s="430"/>
      <c r="R2" s="430"/>
      <c r="S2" s="430"/>
    </row>
    <row r="3" spans="2:19" ht="24.75" customHeight="1">
      <c r="B3" s="429"/>
      <c r="C3" s="429"/>
      <c r="D3" s="429"/>
      <c r="E3" s="429"/>
      <c r="F3" s="429"/>
      <c r="G3" s="429"/>
      <c r="M3" s="430"/>
      <c r="N3" s="430"/>
      <c r="O3" s="430"/>
      <c r="P3" s="430"/>
      <c r="Q3" s="430"/>
      <c r="R3" s="430"/>
      <c r="S3" s="430"/>
    </row>
    <row r="4" spans="2:19" ht="12.75">
      <c r="B4" s="3"/>
      <c r="M4" s="12" t="s">
        <v>202</v>
      </c>
      <c r="N4" s="12"/>
      <c r="O4" s="12"/>
      <c r="P4" s="12"/>
      <c r="Q4" s="12"/>
      <c r="R4" s="13"/>
      <c r="S4" s="13"/>
    </row>
    <row r="5" spans="2:17" ht="12.75" customHeight="1">
      <c r="B5" s="3"/>
      <c r="M5" s="12" t="s">
        <v>66</v>
      </c>
      <c r="N5" s="12"/>
      <c r="O5" s="12"/>
      <c r="P5" s="12"/>
      <c r="Q5" s="12"/>
    </row>
    <row r="6" spans="6:13" ht="12.75">
      <c r="F6" s="431" t="s">
        <v>24</v>
      </c>
      <c r="G6" s="431"/>
      <c r="H6" s="431"/>
      <c r="I6" s="431"/>
      <c r="J6" s="431"/>
      <c r="K6" s="431"/>
      <c r="L6" s="431"/>
      <c r="M6" s="431"/>
    </row>
    <row r="7" spans="6:13" ht="12.75">
      <c r="F7" s="431" t="s">
        <v>248</v>
      </c>
      <c r="G7" s="431"/>
      <c r="H7" s="431"/>
      <c r="I7" s="431"/>
      <c r="J7" s="431"/>
      <c r="K7" s="431"/>
      <c r="L7" s="431"/>
      <c r="M7" s="431"/>
    </row>
    <row r="8" spans="6:13" ht="13.5" customHeight="1">
      <c r="F8" s="432" t="s">
        <v>200</v>
      </c>
      <c r="G8" s="432"/>
      <c r="H8" s="432"/>
      <c r="I8" s="432"/>
      <c r="J8" s="432"/>
      <c r="K8" s="432"/>
      <c r="L8" s="432"/>
      <c r="M8" s="432"/>
    </row>
    <row r="10" spans="2:19" ht="12.75">
      <c r="B10" s="486" t="s">
        <v>68</v>
      </c>
      <c r="C10" s="486"/>
      <c r="D10" s="486"/>
      <c r="E10" s="486"/>
      <c r="F10" s="486"/>
      <c r="G10" s="486"/>
      <c r="H10" s="486"/>
      <c r="I10" s="486"/>
      <c r="J10" s="486"/>
      <c r="K10" s="486"/>
      <c r="L10" s="486"/>
      <c r="M10" s="486"/>
      <c r="N10" s="486"/>
      <c r="O10" s="486"/>
      <c r="P10" s="486"/>
      <c r="Q10" s="486"/>
      <c r="R10" s="486"/>
      <c r="S10" s="486"/>
    </row>
    <row r="11" ht="10.5" customHeight="1"/>
    <row r="12" spans="2:19" ht="24" customHeight="1">
      <c r="B12" s="36" t="s">
        <v>25</v>
      </c>
      <c r="C12" s="437" t="s">
        <v>26</v>
      </c>
      <c r="D12" s="437"/>
      <c r="E12" s="437"/>
      <c r="F12" s="437"/>
      <c r="G12" s="437"/>
      <c r="H12" s="437" t="s">
        <v>28</v>
      </c>
      <c r="I12" s="437"/>
      <c r="J12" s="437" t="s">
        <v>55</v>
      </c>
      <c r="K12" s="437"/>
      <c r="L12" s="437"/>
      <c r="M12" s="437" t="s">
        <v>54</v>
      </c>
      <c r="N12" s="437"/>
      <c r="O12" s="437"/>
      <c r="P12" s="437" t="s">
        <v>56</v>
      </c>
      <c r="Q12" s="437"/>
      <c r="R12" s="437"/>
      <c r="S12" s="437"/>
    </row>
    <row r="13" spans="2:19" ht="12.75">
      <c r="B13" s="36">
        <v>1</v>
      </c>
      <c r="C13" s="437">
        <v>2</v>
      </c>
      <c r="D13" s="437"/>
      <c r="E13" s="437"/>
      <c r="F13" s="437"/>
      <c r="G13" s="437"/>
      <c r="H13" s="437">
        <v>3</v>
      </c>
      <c r="I13" s="437"/>
      <c r="J13" s="437">
        <v>4</v>
      </c>
      <c r="K13" s="437"/>
      <c r="L13" s="437"/>
      <c r="M13" s="437">
        <v>5</v>
      </c>
      <c r="N13" s="437"/>
      <c r="O13" s="437"/>
      <c r="P13" s="437">
        <v>6</v>
      </c>
      <c r="Q13" s="437"/>
      <c r="R13" s="437"/>
      <c r="S13" s="437"/>
    </row>
    <row r="14" spans="2:19" ht="77.25" customHeight="1">
      <c r="B14" s="39">
        <v>1</v>
      </c>
      <c r="C14" s="295" t="s">
        <v>88</v>
      </c>
      <c r="D14" s="296"/>
      <c r="E14" s="296"/>
      <c r="F14" s="296"/>
      <c r="G14" s="297"/>
      <c r="H14" s="445" t="s">
        <v>85</v>
      </c>
      <c r="I14" s="445"/>
      <c r="J14" s="484"/>
      <c r="K14" s="484"/>
      <c r="L14" s="484"/>
      <c r="M14" s="478"/>
      <c r="N14" s="478"/>
      <c r="O14" s="478"/>
      <c r="P14" s="451">
        <v>6000</v>
      </c>
      <c r="Q14" s="451"/>
      <c r="R14" s="451"/>
      <c r="S14" s="451"/>
    </row>
    <row r="15" spans="2:20" ht="15" customHeight="1">
      <c r="B15" s="39"/>
      <c r="C15" s="481" t="s">
        <v>204</v>
      </c>
      <c r="D15" s="482"/>
      <c r="E15" s="482"/>
      <c r="F15" s="482"/>
      <c r="G15" s="483"/>
      <c r="H15" s="445" t="s">
        <v>85</v>
      </c>
      <c r="I15" s="445"/>
      <c r="J15" s="484">
        <v>261.4</v>
      </c>
      <c r="K15" s="484"/>
      <c r="L15" s="484"/>
      <c r="M15" s="478">
        <v>12</v>
      </c>
      <c r="N15" s="478"/>
      <c r="O15" s="478"/>
      <c r="P15" s="450">
        <f>J15*M15</f>
        <v>3136.7999999999997</v>
      </c>
      <c r="Q15" s="450"/>
      <c r="R15" s="450"/>
      <c r="S15" s="450"/>
      <c r="T15" s="85">
        <v>1.06</v>
      </c>
    </row>
    <row r="16" spans="2:19" ht="15" customHeight="1">
      <c r="B16" s="39"/>
      <c r="C16" s="481" t="s">
        <v>205</v>
      </c>
      <c r="D16" s="482"/>
      <c r="E16" s="482"/>
      <c r="F16" s="482"/>
      <c r="G16" s="483"/>
      <c r="H16" s="445" t="s">
        <v>85</v>
      </c>
      <c r="I16" s="445"/>
      <c r="J16" s="484">
        <v>0.56</v>
      </c>
      <c r="K16" s="484"/>
      <c r="L16" s="484"/>
      <c r="M16" s="477">
        <f>P16/J16</f>
        <v>5112.857142857143</v>
      </c>
      <c r="N16" s="477"/>
      <c r="O16" s="477"/>
      <c r="P16" s="450">
        <f>P14-P15</f>
        <v>2863.2000000000003</v>
      </c>
      <c r="Q16" s="450"/>
      <c r="R16" s="450"/>
      <c r="S16" s="450"/>
    </row>
    <row r="17" spans="2:20" ht="27" customHeight="1">
      <c r="B17" s="39">
        <v>2</v>
      </c>
      <c r="C17" s="295" t="s">
        <v>208</v>
      </c>
      <c r="D17" s="296"/>
      <c r="E17" s="296"/>
      <c r="F17" s="296"/>
      <c r="G17" s="297"/>
      <c r="H17" s="445" t="s">
        <v>85</v>
      </c>
      <c r="I17" s="445"/>
      <c r="J17" s="484">
        <f>P17/M17</f>
        <v>2852.4906666666666</v>
      </c>
      <c r="K17" s="484"/>
      <c r="L17" s="484"/>
      <c r="M17" s="478">
        <v>12</v>
      </c>
      <c r="N17" s="478"/>
      <c r="O17" s="478"/>
      <c r="P17" s="451">
        <f>32284.8*T17+8</f>
        <v>34229.888</v>
      </c>
      <c r="Q17" s="451"/>
      <c r="R17" s="451"/>
      <c r="S17" s="451"/>
      <c r="T17" s="85">
        <v>1.06</v>
      </c>
    </row>
    <row r="18" spans="2:19" ht="12.75">
      <c r="B18" s="38"/>
      <c r="C18" s="298" t="s">
        <v>57</v>
      </c>
      <c r="D18" s="299"/>
      <c r="E18" s="299"/>
      <c r="F18" s="299"/>
      <c r="G18" s="299"/>
      <c r="H18" s="299"/>
      <c r="I18" s="299"/>
      <c r="J18" s="299"/>
      <c r="K18" s="299"/>
      <c r="L18" s="299"/>
      <c r="M18" s="299"/>
      <c r="N18" s="299"/>
      <c r="O18" s="300"/>
      <c r="P18" s="381">
        <f>P14+P17</f>
        <v>40229.888</v>
      </c>
      <c r="Q18" s="381"/>
      <c r="R18" s="381"/>
      <c r="S18" s="381"/>
    </row>
    <row r="19" spans="2:19" ht="12.75">
      <c r="B19" s="51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</row>
    <row r="20" spans="2:19" ht="12.75">
      <c r="B20" s="436" t="s">
        <v>69</v>
      </c>
      <c r="C20" s="436"/>
      <c r="D20" s="436"/>
      <c r="E20" s="436"/>
      <c r="F20" s="436"/>
      <c r="G20" s="436"/>
      <c r="H20" s="436"/>
      <c r="I20" s="436"/>
      <c r="J20" s="436"/>
      <c r="K20" s="436"/>
      <c r="L20" s="436"/>
      <c r="M20" s="436"/>
      <c r="N20" s="436"/>
      <c r="O20" s="436"/>
      <c r="P20" s="436"/>
      <c r="Q20" s="436"/>
      <c r="R20" s="436"/>
      <c r="S20" s="436"/>
    </row>
    <row r="21" spans="2:19" ht="7.5" customHeight="1">
      <c r="B21" s="51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</row>
    <row r="22" spans="2:19" ht="50.25" customHeight="1">
      <c r="B22" s="36" t="s">
        <v>25</v>
      </c>
      <c r="C22" s="437" t="s">
        <v>26</v>
      </c>
      <c r="D22" s="437"/>
      <c r="E22" s="437"/>
      <c r="F22" s="437"/>
      <c r="G22" s="437"/>
      <c r="H22" s="437" t="s">
        <v>28</v>
      </c>
      <c r="I22" s="437"/>
      <c r="J22" s="437" t="s">
        <v>29</v>
      </c>
      <c r="K22" s="437"/>
      <c r="L22" s="437" t="s">
        <v>32</v>
      </c>
      <c r="M22" s="437"/>
      <c r="N22" s="437"/>
      <c r="O22" s="437" t="s">
        <v>33</v>
      </c>
      <c r="P22" s="437"/>
      <c r="Q22" s="437" t="s">
        <v>34</v>
      </c>
      <c r="R22" s="437"/>
      <c r="S22" s="437"/>
    </row>
    <row r="23" spans="2:19" ht="12.75">
      <c r="B23" s="36">
        <v>1</v>
      </c>
      <c r="C23" s="437">
        <v>2</v>
      </c>
      <c r="D23" s="437"/>
      <c r="E23" s="437"/>
      <c r="F23" s="437"/>
      <c r="G23" s="437"/>
      <c r="H23" s="437">
        <v>3</v>
      </c>
      <c r="I23" s="437"/>
      <c r="J23" s="437">
        <v>4</v>
      </c>
      <c r="K23" s="437"/>
      <c r="L23" s="437">
        <v>5</v>
      </c>
      <c r="M23" s="437"/>
      <c r="N23" s="437"/>
      <c r="O23" s="437">
        <v>6</v>
      </c>
      <c r="P23" s="437"/>
      <c r="Q23" s="437">
        <v>7</v>
      </c>
      <c r="R23" s="437"/>
      <c r="S23" s="437"/>
    </row>
    <row r="24" spans="2:25" ht="15.75" customHeight="1">
      <c r="B24" s="39">
        <v>1</v>
      </c>
      <c r="C24" s="295" t="s">
        <v>124</v>
      </c>
      <c r="D24" s="296"/>
      <c r="E24" s="296"/>
      <c r="F24" s="296"/>
      <c r="G24" s="297"/>
      <c r="H24" s="445" t="s">
        <v>117</v>
      </c>
      <c r="I24" s="445"/>
      <c r="J24" s="443" t="s">
        <v>99</v>
      </c>
      <c r="K24" s="443"/>
      <c r="L24" s="484">
        <v>91.11</v>
      </c>
      <c r="M24" s="484"/>
      <c r="N24" s="484"/>
      <c r="O24" s="477">
        <f>6600*1.02</f>
        <v>6732</v>
      </c>
      <c r="P24" s="477"/>
      <c r="Q24" s="375">
        <v>613340</v>
      </c>
      <c r="R24" s="375"/>
      <c r="S24" s="375"/>
      <c r="T24" s="85">
        <v>1.02</v>
      </c>
      <c r="U24">
        <f>L24*O24</f>
        <v>613352.52</v>
      </c>
      <c r="W24" s="479"/>
      <c r="X24" s="479"/>
      <c r="Y24" s="479"/>
    </row>
    <row r="25" spans="2:25" ht="49.5" customHeight="1">
      <c r="B25" s="39">
        <v>2</v>
      </c>
      <c r="C25" s="295" t="s">
        <v>89</v>
      </c>
      <c r="D25" s="296"/>
      <c r="E25" s="296"/>
      <c r="F25" s="296"/>
      <c r="G25" s="297"/>
      <c r="H25" s="445" t="s">
        <v>118</v>
      </c>
      <c r="I25" s="445"/>
      <c r="J25" s="443" t="s">
        <v>35</v>
      </c>
      <c r="K25" s="443"/>
      <c r="L25" s="477">
        <v>42000</v>
      </c>
      <c r="M25" s="477"/>
      <c r="N25" s="477"/>
      <c r="O25" s="484">
        <f>7.89*1.063</f>
        <v>8.38707</v>
      </c>
      <c r="P25" s="484"/>
      <c r="Q25" s="375">
        <v>352260</v>
      </c>
      <c r="R25" s="375"/>
      <c r="S25" s="375"/>
      <c r="T25" s="85">
        <v>1.063</v>
      </c>
      <c r="U25">
        <f>L25*O25</f>
        <v>352256.94</v>
      </c>
      <c r="W25" s="479"/>
      <c r="X25" s="479"/>
      <c r="Y25" s="479"/>
    </row>
    <row r="26" spans="2:25" ht="18" customHeight="1">
      <c r="B26" s="39">
        <v>3</v>
      </c>
      <c r="C26" s="295" t="s">
        <v>199</v>
      </c>
      <c r="D26" s="296"/>
      <c r="E26" s="296"/>
      <c r="F26" s="296"/>
      <c r="G26" s="297"/>
      <c r="H26" s="445" t="s">
        <v>118</v>
      </c>
      <c r="I26" s="445"/>
      <c r="J26" s="443" t="s">
        <v>99</v>
      </c>
      <c r="K26" s="443"/>
      <c r="L26" s="484">
        <v>0.53</v>
      </c>
      <c r="M26" s="484"/>
      <c r="N26" s="484"/>
      <c r="O26" s="477">
        <f>4374*1.06</f>
        <v>4636.4400000000005</v>
      </c>
      <c r="P26" s="477"/>
      <c r="Q26" s="375">
        <v>24570</v>
      </c>
      <c r="R26" s="375"/>
      <c r="S26" s="375"/>
      <c r="T26" s="85">
        <v>1.06</v>
      </c>
      <c r="U26">
        <f>L26*O26*10</f>
        <v>24573.132000000005</v>
      </c>
      <c r="W26" s="84"/>
      <c r="X26" s="84"/>
      <c r="Y26" s="84"/>
    </row>
    <row r="27" spans="2:19" ht="12.75" customHeight="1">
      <c r="B27" s="52"/>
      <c r="C27" s="447" t="s">
        <v>57</v>
      </c>
      <c r="D27" s="448"/>
      <c r="E27" s="448"/>
      <c r="F27" s="448"/>
      <c r="G27" s="448"/>
      <c r="H27" s="448"/>
      <c r="I27" s="448"/>
      <c r="J27" s="448"/>
      <c r="K27" s="448"/>
      <c r="L27" s="448"/>
      <c r="M27" s="448"/>
      <c r="N27" s="448"/>
      <c r="O27" s="448"/>
      <c r="P27" s="449"/>
      <c r="Q27" s="381">
        <f>SUM(Q24:S26)</f>
        <v>990170</v>
      </c>
      <c r="R27" s="381"/>
      <c r="S27" s="381"/>
    </row>
    <row r="28" spans="2:19" ht="12.75">
      <c r="B28" s="51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</row>
    <row r="29" spans="2:19" ht="12.75">
      <c r="B29" s="436" t="s">
        <v>74</v>
      </c>
      <c r="C29" s="436"/>
      <c r="D29" s="436"/>
      <c r="E29" s="436"/>
      <c r="F29" s="436"/>
      <c r="G29" s="436"/>
      <c r="H29" s="436"/>
      <c r="I29" s="436"/>
      <c r="J29" s="436"/>
      <c r="K29" s="436"/>
      <c r="L29" s="436"/>
      <c r="M29" s="436"/>
      <c r="N29" s="436"/>
      <c r="O29" s="436"/>
      <c r="P29" s="436"/>
      <c r="Q29" s="436"/>
      <c r="R29" s="436"/>
      <c r="S29" s="436"/>
    </row>
    <row r="30" spans="2:19" ht="9" customHeight="1">
      <c r="B30" s="51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</row>
    <row r="31" spans="2:19" ht="24" customHeight="1">
      <c r="B31" s="36" t="s">
        <v>25</v>
      </c>
      <c r="C31" s="437" t="s">
        <v>26</v>
      </c>
      <c r="D31" s="437"/>
      <c r="E31" s="437"/>
      <c r="F31" s="437"/>
      <c r="G31" s="437"/>
      <c r="H31" s="437" t="s">
        <v>28</v>
      </c>
      <c r="I31" s="437"/>
      <c r="J31" s="437" t="s">
        <v>55</v>
      </c>
      <c r="K31" s="437"/>
      <c r="L31" s="437"/>
      <c r="M31" s="437" t="s">
        <v>54</v>
      </c>
      <c r="N31" s="437"/>
      <c r="O31" s="437"/>
      <c r="P31" s="437" t="s">
        <v>56</v>
      </c>
      <c r="Q31" s="437"/>
      <c r="R31" s="437"/>
      <c r="S31" s="437"/>
    </row>
    <row r="32" spans="2:19" ht="12.75">
      <c r="B32" s="36">
        <v>1</v>
      </c>
      <c r="C32" s="437">
        <v>2</v>
      </c>
      <c r="D32" s="437"/>
      <c r="E32" s="437"/>
      <c r="F32" s="437"/>
      <c r="G32" s="437"/>
      <c r="H32" s="437">
        <v>3</v>
      </c>
      <c r="I32" s="437"/>
      <c r="J32" s="437">
        <v>4</v>
      </c>
      <c r="K32" s="437"/>
      <c r="L32" s="437"/>
      <c r="M32" s="437">
        <v>5</v>
      </c>
      <c r="N32" s="437"/>
      <c r="O32" s="437"/>
      <c r="P32" s="305">
        <v>6</v>
      </c>
      <c r="Q32" s="306"/>
      <c r="R32" s="306"/>
      <c r="S32" s="307"/>
    </row>
    <row r="33" spans="2:21" ht="26.25" customHeight="1">
      <c r="B33" s="36">
        <v>1</v>
      </c>
      <c r="C33" s="476" t="s">
        <v>194</v>
      </c>
      <c r="D33" s="476"/>
      <c r="E33" s="476"/>
      <c r="F33" s="476"/>
      <c r="G33" s="476"/>
      <c r="H33" s="445" t="s">
        <v>119</v>
      </c>
      <c r="I33" s="445"/>
      <c r="J33" s="472">
        <f>P33/M33</f>
        <v>2090</v>
      </c>
      <c r="K33" s="472"/>
      <c r="L33" s="472"/>
      <c r="M33" s="446">
        <v>6</v>
      </c>
      <c r="N33" s="446"/>
      <c r="O33" s="446"/>
      <c r="P33" s="420">
        <v>12540</v>
      </c>
      <c r="Q33" s="421"/>
      <c r="R33" s="421"/>
      <c r="S33" s="422"/>
      <c r="T33" s="85">
        <v>1.06</v>
      </c>
      <c r="U33">
        <f>11831.22*T33</f>
        <v>12541.0932</v>
      </c>
    </row>
    <row r="34" spans="2:21" ht="27" customHeight="1">
      <c r="B34" s="36">
        <v>2</v>
      </c>
      <c r="C34" s="476" t="s">
        <v>195</v>
      </c>
      <c r="D34" s="476"/>
      <c r="E34" s="476"/>
      <c r="F34" s="476"/>
      <c r="G34" s="476"/>
      <c r="H34" s="445" t="s">
        <v>119</v>
      </c>
      <c r="I34" s="445"/>
      <c r="J34" s="472">
        <f>P34/M34</f>
        <v>6257.142857142857</v>
      </c>
      <c r="K34" s="472"/>
      <c r="L34" s="472"/>
      <c r="M34" s="487">
        <v>3.5</v>
      </c>
      <c r="N34" s="487"/>
      <c r="O34" s="487"/>
      <c r="P34" s="420">
        <v>21900</v>
      </c>
      <c r="Q34" s="421"/>
      <c r="R34" s="421"/>
      <c r="S34" s="422"/>
      <c r="T34" s="85">
        <v>1.06</v>
      </c>
      <c r="U34">
        <f>20659.72*T34</f>
        <v>21899.303200000002</v>
      </c>
    </row>
    <row r="35" spans="2:21" ht="24.75" customHeight="1">
      <c r="B35" s="36">
        <v>3</v>
      </c>
      <c r="C35" s="476" t="s">
        <v>196</v>
      </c>
      <c r="D35" s="476"/>
      <c r="E35" s="476"/>
      <c r="F35" s="476"/>
      <c r="G35" s="476"/>
      <c r="H35" s="445" t="s">
        <v>119</v>
      </c>
      <c r="I35" s="445"/>
      <c r="J35" s="472">
        <f>P35/M35</f>
        <v>880</v>
      </c>
      <c r="K35" s="472"/>
      <c r="L35" s="472"/>
      <c r="M35" s="487">
        <v>8.5</v>
      </c>
      <c r="N35" s="487"/>
      <c r="O35" s="487"/>
      <c r="P35" s="313">
        <v>7480</v>
      </c>
      <c r="Q35" s="314"/>
      <c r="R35" s="314"/>
      <c r="S35" s="315"/>
      <c r="T35" s="85">
        <v>1.06</v>
      </c>
      <c r="U35">
        <f>34*5*41.5*T35</f>
        <v>7478.3</v>
      </c>
    </row>
    <row r="36" spans="2:19" ht="14.25" customHeight="1">
      <c r="B36" s="36"/>
      <c r="C36" s="480" t="s">
        <v>57</v>
      </c>
      <c r="D36" s="480"/>
      <c r="E36" s="480"/>
      <c r="F36" s="480"/>
      <c r="G36" s="480"/>
      <c r="H36" s="480"/>
      <c r="I36" s="480"/>
      <c r="J36" s="480"/>
      <c r="K36" s="480"/>
      <c r="L36" s="480"/>
      <c r="M36" s="480"/>
      <c r="N36" s="480"/>
      <c r="O36" s="480"/>
      <c r="P36" s="485">
        <f>SUM(P33:S35)</f>
        <v>41920</v>
      </c>
      <c r="Q36" s="485"/>
      <c r="R36" s="485"/>
      <c r="S36" s="485"/>
    </row>
    <row r="37" spans="2:20" ht="10.5" customHeight="1">
      <c r="B37" s="44"/>
      <c r="C37" s="42"/>
      <c r="D37" s="42"/>
      <c r="E37" s="42"/>
      <c r="F37" s="42"/>
      <c r="G37" s="42"/>
      <c r="H37" s="42"/>
      <c r="I37" s="42"/>
      <c r="J37" s="42"/>
      <c r="K37" s="42"/>
      <c r="L37" s="43"/>
      <c r="M37" s="43"/>
      <c r="N37" s="43"/>
      <c r="O37" s="44"/>
      <c r="P37" s="44"/>
      <c r="Q37" s="44"/>
      <c r="R37" s="44"/>
      <c r="S37" s="44"/>
      <c r="T37" s="86"/>
    </row>
    <row r="38" spans="2:19" ht="14.25" customHeight="1">
      <c r="B38" s="436" t="s">
        <v>71</v>
      </c>
      <c r="C38" s="436"/>
      <c r="D38" s="436"/>
      <c r="E38" s="436"/>
      <c r="F38" s="436"/>
      <c r="G38" s="436"/>
      <c r="H38" s="436"/>
      <c r="I38" s="436"/>
      <c r="J38" s="436"/>
      <c r="K38" s="436"/>
      <c r="L38" s="436"/>
      <c r="M38" s="436"/>
      <c r="N38" s="436"/>
      <c r="O38" s="436"/>
      <c r="P38" s="436"/>
      <c r="Q38" s="436"/>
      <c r="R38" s="436"/>
      <c r="S38" s="436"/>
    </row>
    <row r="39" spans="2:20" s="10" customFormat="1" ht="12" customHeight="1"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35"/>
    </row>
    <row r="40" spans="2:19" ht="24.75" customHeight="1">
      <c r="B40" s="36" t="s">
        <v>25</v>
      </c>
      <c r="C40" s="437" t="s">
        <v>26</v>
      </c>
      <c r="D40" s="437"/>
      <c r="E40" s="437"/>
      <c r="F40" s="437"/>
      <c r="G40" s="437"/>
      <c r="H40" s="437" t="s">
        <v>28</v>
      </c>
      <c r="I40" s="437"/>
      <c r="J40" s="437" t="s">
        <v>55</v>
      </c>
      <c r="K40" s="437"/>
      <c r="L40" s="437"/>
      <c r="M40" s="437" t="s">
        <v>54</v>
      </c>
      <c r="N40" s="437"/>
      <c r="O40" s="437"/>
      <c r="P40" s="437" t="s">
        <v>56</v>
      </c>
      <c r="Q40" s="437"/>
      <c r="R40" s="437"/>
      <c r="S40" s="437"/>
    </row>
    <row r="41" spans="2:19" ht="13.5" customHeight="1">
      <c r="B41" s="36">
        <v>1</v>
      </c>
      <c r="C41" s="437">
        <v>2</v>
      </c>
      <c r="D41" s="437"/>
      <c r="E41" s="437"/>
      <c r="F41" s="437"/>
      <c r="G41" s="437"/>
      <c r="H41" s="437">
        <v>3</v>
      </c>
      <c r="I41" s="437"/>
      <c r="J41" s="463" t="s">
        <v>90</v>
      </c>
      <c r="K41" s="463"/>
      <c r="L41" s="463"/>
      <c r="M41" s="463" t="s">
        <v>91</v>
      </c>
      <c r="N41" s="463"/>
      <c r="O41" s="463"/>
      <c r="P41" s="305">
        <v>6</v>
      </c>
      <c r="Q41" s="306"/>
      <c r="R41" s="306"/>
      <c r="S41" s="307"/>
    </row>
    <row r="42" spans="2:21" ht="48.75" customHeight="1">
      <c r="B42" s="36">
        <v>1</v>
      </c>
      <c r="C42" s="494" t="s">
        <v>92</v>
      </c>
      <c r="D42" s="495"/>
      <c r="E42" s="495"/>
      <c r="F42" s="495"/>
      <c r="G42" s="496"/>
      <c r="H42" s="443">
        <v>30</v>
      </c>
      <c r="I42" s="443"/>
      <c r="J42" s="446">
        <f>P42/M42</f>
        <v>6148</v>
      </c>
      <c r="K42" s="446"/>
      <c r="L42" s="446"/>
      <c r="M42" s="445" t="s">
        <v>209</v>
      </c>
      <c r="N42" s="445"/>
      <c r="O42" s="445"/>
      <c r="P42" s="420">
        <v>6148</v>
      </c>
      <c r="Q42" s="421"/>
      <c r="R42" s="421"/>
      <c r="S42" s="422"/>
      <c r="T42" s="85">
        <v>1.06</v>
      </c>
      <c r="U42">
        <f>5800*T42</f>
        <v>6148</v>
      </c>
    </row>
    <row r="43" spans="2:21" ht="36.75" customHeight="1">
      <c r="B43" s="36">
        <v>2</v>
      </c>
      <c r="C43" s="295" t="s">
        <v>93</v>
      </c>
      <c r="D43" s="296"/>
      <c r="E43" s="296"/>
      <c r="F43" s="296"/>
      <c r="G43" s="297"/>
      <c r="H43" s="443">
        <v>30</v>
      </c>
      <c r="I43" s="443"/>
      <c r="J43" s="446">
        <f>P43/M43</f>
        <v>2332</v>
      </c>
      <c r="K43" s="446"/>
      <c r="L43" s="446"/>
      <c r="M43" s="445" t="s">
        <v>210</v>
      </c>
      <c r="N43" s="445"/>
      <c r="O43" s="445"/>
      <c r="P43" s="420">
        <v>19822</v>
      </c>
      <c r="Q43" s="421"/>
      <c r="R43" s="421"/>
      <c r="S43" s="422"/>
      <c r="T43" s="85">
        <v>1.06</v>
      </c>
      <c r="U43">
        <f>34*5*110*T43</f>
        <v>19822</v>
      </c>
    </row>
    <row r="44" spans="2:21" ht="15.75" customHeight="1">
      <c r="B44" s="36">
        <v>3</v>
      </c>
      <c r="C44" s="295" t="s">
        <v>197</v>
      </c>
      <c r="D44" s="296"/>
      <c r="E44" s="296"/>
      <c r="F44" s="296"/>
      <c r="G44" s="297"/>
      <c r="H44" s="443">
        <v>30</v>
      </c>
      <c r="I44" s="443"/>
      <c r="J44" s="472">
        <v>2531</v>
      </c>
      <c r="K44" s="472"/>
      <c r="L44" s="472"/>
      <c r="M44" s="445" t="s">
        <v>209</v>
      </c>
      <c r="N44" s="445"/>
      <c r="O44" s="445"/>
      <c r="P44" s="420">
        <v>2530</v>
      </c>
      <c r="Q44" s="421"/>
      <c r="R44" s="421"/>
      <c r="S44" s="422"/>
      <c r="T44" s="85">
        <v>1.06</v>
      </c>
      <c r="U44">
        <f>2388*T44</f>
        <v>2531.28</v>
      </c>
    </row>
    <row r="45" spans="2:19" ht="12.75">
      <c r="B45" s="36"/>
      <c r="C45" s="489" t="s">
        <v>57</v>
      </c>
      <c r="D45" s="489"/>
      <c r="E45" s="489"/>
      <c r="F45" s="489"/>
      <c r="G45" s="489"/>
      <c r="H45" s="489"/>
      <c r="I45" s="489"/>
      <c r="J45" s="489"/>
      <c r="K45" s="489"/>
      <c r="L45" s="489"/>
      <c r="M45" s="489"/>
      <c r="N45" s="489"/>
      <c r="O45" s="489"/>
      <c r="P45" s="319">
        <f>P42+P43+P44</f>
        <v>28500</v>
      </c>
      <c r="Q45" s="320"/>
      <c r="R45" s="320"/>
      <c r="S45" s="321"/>
    </row>
    <row r="46" spans="2:19" ht="12.75">
      <c r="B46" s="51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</row>
    <row r="47" spans="2:19" ht="13.5" customHeight="1">
      <c r="B47" s="436" t="s">
        <v>70</v>
      </c>
      <c r="C47" s="436"/>
      <c r="D47" s="436"/>
      <c r="E47" s="436"/>
      <c r="F47" s="436"/>
      <c r="G47" s="436"/>
      <c r="H47" s="436"/>
      <c r="I47" s="436"/>
      <c r="J47" s="436"/>
      <c r="K47" s="436"/>
      <c r="L47" s="436"/>
      <c r="M47" s="436"/>
      <c r="N47" s="436"/>
      <c r="O47" s="436"/>
      <c r="P47" s="436"/>
      <c r="Q47" s="436"/>
      <c r="R47" s="436"/>
      <c r="S47" s="436"/>
    </row>
    <row r="48" spans="2:19" ht="11.25" customHeight="1">
      <c r="B48" s="51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 t="s">
        <v>30</v>
      </c>
      <c r="R48" s="23"/>
      <c r="S48" s="23"/>
    </row>
    <row r="49" spans="2:19" ht="25.5" customHeight="1">
      <c r="B49" s="36" t="s">
        <v>25</v>
      </c>
      <c r="C49" s="437" t="s">
        <v>26</v>
      </c>
      <c r="D49" s="437"/>
      <c r="E49" s="437"/>
      <c r="F49" s="437"/>
      <c r="G49" s="437"/>
      <c r="H49" s="437"/>
      <c r="I49" s="437"/>
      <c r="J49" s="437" t="s">
        <v>28</v>
      </c>
      <c r="K49" s="437"/>
      <c r="L49" s="305" t="s">
        <v>125</v>
      </c>
      <c r="M49" s="306"/>
      <c r="N49" s="306"/>
      <c r="O49" s="306"/>
      <c r="P49" s="306"/>
      <c r="Q49" s="306"/>
      <c r="R49" s="306"/>
      <c r="S49" s="307"/>
    </row>
    <row r="50" spans="2:19" ht="12.75">
      <c r="B50" s="36">
        <v>1</v>
      </c>
      <c r="C50" s="437">
        <v>2</v>
      </c>
      <c r="D50" s="437"/>
      <c r="E50" s="437"/>
      <c r="F50" s="437"/>
      <c r="G50" s="437"/>
      <c r="H50" s="437"/>
      <c r="I50" s="437"/>
      <c r="J50" s="437">
        <v>3</v>
      </c>
      <c r="K50" s="437"/>
      <c r="L50" s="305">
        <v>4</v>
      </c>
      <c r="M50" s="306"/>
      <c r="N50" s="306"/>
      <c r="O50" s="306"/>
      <c r="P50" s="306"/>
      <c r="Q50" s="306"/>
      <c r="R50" s="306"/>
      <c r="S50" s="307"/>
    </row>
    <row r="51" spans="2:19" ht="12.75">
      <c r="B51" s="36">
        <v>1</v>
      </c>
      <c r="C51" s="295" t="s">
        <v>38</v>
      </c>
      <c r="D51" s="296"/>
      <c r="E51" s="296"/>
      <c r="F51" s="296"/>
      <c r="G51" s="296"/>
      <c r="H51" s="296"/>
      <c r="I51" s="297"/>
      <c r="J51" s="463" t="s">
        <v>180</v>
      </c>
      <c r="K51" s="463"/>
      <c r="L51" s="473">
        <v>58700</v>
      </c>
      <c r="M51" s="474"/>
      <c r="N51" s="474"/>
      <c r="O51" s="474"/>
      <c r="P51" s="474"/>
      <c r="Q51" s="474"/>
      <c r="R51" s="474"/>
      <c r="S51" s="475"/>
    </row>
    <row r="52" spans="2:19" ht="12.75">
      <c r="B52" s="36">
        <v>2</v>
      </c>
      <c r="C52" s="295" t="s">
        <v>94</v>
      </c>
      <c r="D52" s="296"/>
      <c r="E52" s="296"/>
      <c r="F52" s="296"/>
      <c r="G52" s="296"/>
      <c r="H52" s="296"/>
      <c r="I52" s="297"/>
      <c r="J52" s="463" t="s">
        <v>180</v>
      </c>
      <c r="K52" s="463"/>
      <c r="L52" s="473">
        <v>500</v>
      </c>
      <c r="M52" s="474"/>
      <c r="N52" s="474"/>
      <c r="O52" s="474"/>
      <c r="P52" s="474"/>
      <c r="Q52" s="474"/>
      <c r="R52" s="474"/>
      <c r="S52" s="475"/>
    </row>
    <row r="53" spans="2:19" ht="12.75" customHeight="1">
      <c r="B53" s="36"/>
      <c r="C53" s="447" t="s">
        <v>57</v>
      </c>
      <c r="D53" s="448"/>
      <c r="E53" s="448"/>
      <c r="F53" s="448"/>
      <c r="G53" s="448"/>
      <c r="H53" s="448"/>
      <c r="I53" s="448"/>
      <c r="J53" s="448"/>
      <c r="K53" s="448"/>
      <c r="L53" s="391">
        <f>L51+L52</f>
        <v>59200</v>
      </c>
      <c r="M53" s="391"/>
      <c r="N53" s="391"/>
      <c r="O53" s="391"/>
      <c r="P53" s="391"/>
      <c r="Q53" s="391"/>
      <c r="R53" s="391"/>
      <c r="S53" s="392"/>
    </row>
    <row r="54" spans="2:19" ht="10.5" customHeight="1">
      <c r="B54" s="51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</row>
    <row r="55" spans="2:19" ht="12" customHeight="1">
      <c r="B55" s="51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 t="s">
        <v>36</v>
      </c>
      <c r="R55" s="23"/>
      <c r="S55" s="23"/>
    </row>
    <row r="56" spans="2:19" ht="25.5">
      <c r="B56" s="36" t="s">
        <v>25</v>
      </c>
      <c r="C56" s="437" t="s">
        <v>26</v>
      </c>
      <c r="D56" s="437"/>
      <c r="E56" s="437"/>
      <c r="F56" s="437"/>
      <c r="G56" s="437"/>
      <c r="H56" s="437"/>
      <c r="I56" s="437"/>
      <c r="J56" s="437"/>
      <c r="K56" s="437" t="s">
        <v>28</v>
      </c>
      <c r="L56" s="437"/>
      <c r="M56" s="437"/>
      <c r="N56" s="437" t="s">
        <v>27</v>
      </c>
      <c r="O56" s="437"/>
      <c r="P56" s="437"/>
      <c r="Q56" s="437"/>
      <c r="R56" s="437"/>
      <c r="S56" s="437"/>
    </row>
    <row r="57" spans="2:19" ht="12.75" customHeight="1">
      <c r="B57" s="36">
        <v>1</v>
      </c>
      <c r="C57" s="437">
        <v>2</v>
      </c>
      <c r="D57" s="437"/>
      <c r="E57" s="437"/>
      <c r="F57" s="437"/>
      <c r="G57" s="437"/>
      <c r="H57" s="437"/>
      <c r="I57" s="437"/>
      <c r="J57" s="437"/>
      <c r="K57" s="437">
        <v>3</v>
      </c>
      <c r="L57" s="437"/>
      <c r="M57" s="437"/>
      <c r="N57" s="437">
        <v>4</v>
      </c>
      <c r="O57" s="437"/>
      <c r="P57" s="437"/>
      <c r="Q57" s="437"/>
      <c r="R57" s="437"/>
      <c r="S57" s="437"/>
    </row>
    <row r="58" spans="2:19" ht="24" customHeight="1">
      <c r="B58" s="53">
        <v>1</v>
      </c>
      <c r="C58" s="469" t="s">
        <v>95</v>
      </c>
      <c r="D58" s="470"/>
      <c r="E58" s="470"/>
      <c r="F58" s="470"/>
      <c r="G58" s="470"/>
      <c r="H58" s="470"/>
      <c r="I58" s="470"/>
      <c r="J58" s="471"/>
      <c r="K58" s="464" t="s">
        <v>181</v>
      </c>
      <c r="L58" s="464"/>
      <c r="M58" s="464"/>
      <c r="N58" s="493">
        <v>2200</v>
      </c>
      <c r="O58" s="493"/>
      <c r="P58" s="493"/>
      <c r="Q58" s="493"/>
      <c r="R58" s="493"/>
      <c r="S58" s="493"/>
    </row>
    <row r="59" spans="2:19" ht="12.75" customHeight="1">
      <c r="B59" s="36">
        <v>2</v>
      </c>
      <c r="C59" s="295" t="s">
        <v>126</v>
      </c>
      <c r="D59" s="296"/>
      <c r="E59" s="296"/>
      <c r="F59" s="296"/>
      <c r="G59" s="296"/>
      <c r="H59" s="296"/>
      <c r="I59" s="296"/>
      <c r="J59" s="297"/>
      <c r="K59" s="418" t="s">
        <v>182</v>
      </c>
      <c r="L59" s="465"/>
      <c r="M59" s="419"/>
      <c r="N59" s="490">
        <v>2000</v>
      </c>
      <c r="O59" s="491"/>
      <c r="P59" s="491"/>
      <c r="Q59" s="491"/>
      <c r="R59" s="491"/>
      <c r="S59" s="492"/>
    </row>
    <row r="60" spans="2:19" ht="12.75" customHeight="1">
      <c r="B60" s="36"/>
      <c r="C60" s="480" t="s">
        <v>57</v>
      </c>
      <c r="D60" s="480"/>
      <c r="E60" s="480"/>
      <c r="F60" s="480"/>
      <c r="G60" s="480"/>
      <c r="H60" s="480"/>
      <c r="I60" s="480"/>
      <c r="J60" s="480"/>
      <c r="K60" s="463"/>
      <c r="L60" s="463"/>
      <c r="M60" s="463"/>
      <c r="N60" s="386">
        <f>N58+N59</f>
        <v>4200</v>
      </c>
      <c r="O60" s="386"/>
      <c r="P60" s="386"/>
      <c r="Q60" s="386"/>
      <c r="R60" s="386"/>
      <c r="S60" s="386"/>
    </row>
    <row r="61" spans="2:19" ht="5.25" customHeight="1"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5"/>
      <c r="Q61" s="41"/>
      <c r="R61" s="23"/>
      <c r="S61" s="23"/>
    </row>
    <row r="62" spans="2:19" ht="9.75" customHeight="1">
      <c r="B62" s="51"/>
      <c r="C62" s="46"/>
      <c r="D62" s="46"/>
      <c r="E62" s="46"/>
      <c r="F62" s="46"/>
      <c r="G62" s="46"/>
      <c r="H62" s="46"/>
      <c r="I62" s="46"/>
      <c r="J62" s="46"/>
      <c r="K62" s="46"/>
      <c r="L62" s="23"/>
      <c r="M62" s="23"/>
      <c r="N62" s="23"/>
      <c r="O62" s="23"/>
      <c r="P62" s="23"/>
      <c r="Q62" s="23"/>
      <c r="R62" s="23"/>
      <c r="S62" s="23"/>
    </row>
    <row r="63" spans="2:19" ht="15.75" customHeight="1">
      <c r="B63" s="436" t="s">
        <v>72</v>
      </c>
      <c r="C63" s="436"/>
      <c r="D63" s="436"/>
      <c r="E63" s="436"/>
      <c r="F63" s="436"/>
      <c r="G63" s="436"/>
      <c r="H63" s="436"/>
      <c r="I63" s="436"/>
      <c r="J63" s="436"/>
      <c r="K63" s="436"/>
      <c r="L63" s="436"/>
      <c r="M63" s="436"/>
      <c r="N63" s="436"/>
      <c r="O63" s="436"/>
      <c r="P63" s="436"/>
      <c r="Q63" s="436"/>
      <c r="R63" s="436"/>
      <c r="S63" s="436"/>
    </row>
    <row r="64" spans="2:19" ht="15.75" customHeight="1"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23" t="s">
        <v>30</v>
      </c>
      <c r="S64" s="11"/>
    </row>
    <row r="65" spans="2:19" ht="25.5" customHeight="1">
      <c r="B65" s="36" t="s">
        <v>25</v>
      </c>
      <c r="C65" s="437" t="s">
        <v>26</v>
      </c>
      <c r="D65" s="437"/>
      <c r="E65" s="437"/>
      <c r="F65" s="437"/>
      <c r="G65" s="437"/>
      <c r="H65" s="437"/>
      <c r="I65" s="437" t="s">
        <v>28</v>
      </c>
      <c r="J65" s="437"/>
      <c r="K65" s="437" t="s">
        <v>211</v>
      </c>
      <c r="L65" s="437"/>
      <c r="M65" s="437"/>
      <c r="N65" s="437" t="s">
        <v>212</v>
      </c>
      <c r="O65" s="437"/>
      <c r="P65" s="437"/>
      <c r="Q65" s="305" t="s">
        <v>37</v>
      </c>
      <c r="R65" s="306"/>
      <c r="S65" s="307"/>
    </row>
    <row r="66" spans="2:19" ht="12.75">
      <c r="B66" s="36">
        <v>1</v>
      </c>
      <c r="C66" s="437">
        <v>2</v>
      </c>
      <c r="D66" s="437"/>
      <c r="E66" s="437"/>
      <c r="F66" s="437"/>
      <c r="G66" s="437"/>
      <c r="H66" s="437"/>
      <c r="I66" s="437">
        <v>3</v>
      </c>
      <c r="J66" s="437"/>
      <c r="K66" s="437">
        <v>4</v>
      </c>
      <c r="L66" s="437"/>
      <c r="M66" s="437"/>
      <c r="N66" s="437">
        <v>5</v>
      </c>
      <c r="O66" s="437"/>
      <c r="P66" s="437"/>
      <c r="Q66" s="305">
        <v>6</v>
      </c>
      <c r="R66" s="306"/>
      <c r="S66" s="307"/>
    </row>
    <row r="67" spans="2:19" ht="12.75" customHeight="1">
      <c r="B67" s="53">
        <v>1</v>
      </c>
      <c r="C67" s="466" t="s">
        <v>138</v>
      </c>
      <c r="D67" s="461"/>
      <c r="E67" s="461"/>
      <c r="F67" s="461"/>
      <c r="G67" s="461"/>
      <c r="H67" s="462"/>
      <c r="I67" s="466">
        <v>33</v>
      </c>
      <c r="J67" s="462"/>
      <c r="K67" s="464"/>
      <c r="L67" s="464"/>
      <c r="M67" s="464"/>
      <c r="N67" s="451"/>
      <c r="O67" s="451"/>
      <c r="P67" s="451"/>
      <c r="Q67" s="421"/>
      <c r="R67" s="421"/>
      <c r="S67" s="422"/>
    </row>
    <row r="68" spans="2:19" ht="15.75" customHeight="1">
      <c r="B68" s="53"/>
      <c r="C68" s="458" t="s">
        <v>213</v>
      </c>
      <c r="D68" s="459"/>
      <c r="E68" s="459"/>
      <c r="F68" s="459"/>
      <c r="G68" s="459"/>
      <c r="H68" s="460"/>
      <c r="I68" s="466">
        <v>33</v>
      </c>
      <c r="J68" s="462"/>
      <c r="K68" s="464" t="s">
        <v>222</v>
      </c>
      <c r="L68" s="464"/>
      <c r="M68" s="464"/>
      <c r="N68" s="450">
        <v>50</v>
      </c>
      <c r="O68" s="450"/>
      <c r="P68" s="450"/>
      <c r="Q68" s="421">
        <f>K68*N68</f>
        <v>1800</v>
      </c>
      <c r="R68" s="421"/>
      <c r="S68" s="422"/>
    </row>
    <row r="69" spans="2:19" ht="12.75" customHeight="1">
      <c r="B69" s="53"/>
      <c r="C69" s="458" t="s">
        <v>217</v>
      </c>
      <c r="D69" s="467"/>
      <c r="E69" s="467"/>
      <c r="F69" s="467"/>
      <c r="G69" s="467"/>
      <c r="H69" s="468"/>
      <c r="I69" s="466">
        <v>33</v>
      </c>
      <c r="J69" s="488"/>
      <c r="K69" s="452" t="s">
        <v>218</v>
      </c>
      <c r="L69" s="497"/>
      <c r="M69" s="488"/>
      <c r="N69" s="455">
        <v>17</v>
      </c>
      <c r="O69" s="497"/>
      <c r="P69" s="488"/>
      <c r="Q69" s="421">
        <f aca="true" t="shared" si="0" ref="Q69:Q77">K69*N69</f>
        <v>170</v>
      </c>
      <c r="R69" s="421"/>
      <c r="S69" s="422"/>
    </row>
    <row r="70" spans="2:21" ht="12" customHeight="1">
      <c r="B70" s="53"/>
      <c r="C70" s="458" t="s">
        <v>223</v>
      </c>
      <c r="D70" s="467"/>
      <c r="E70" s="467"/>
      <c r="F70" s="467"/>
      <c r="G70" s="467"/>
      <c r="H70" s="468"/>
      <c r="I70" s="466">
        <v>33</v>
      </c>
      <c r="J70" s="488"/>
      <c r="K70" s="452" t="s">
        <v>91</v>
      </c>
      <c r="L70" s="497"/>
      <c r="M70" s="488"/>
      <c r="N70" s="455">
        <v>125</v>
      </c>
      <c r="O70" s="498"/>
      <c r="P70" s="499"/>
      <c r="Q70" s="421">
        <f t="shared" si="0"/>
        <v>625</v>
      </c>
      <c r="R70" s="421"/>
      <c r="S70" s="422"/>
      <c r="T70" s="85">
        <v>1.06</v>
      </c>
      <c r="U70">
        <f>K84*N84</f>
        <v>226727.8</v>
      </c>
    </row>
    <row r="71" spans="2:21" ht="12.75" customHeight="1">
      <c r="B71" s="53"/>
      <c r="C71" s="458" t="s">
        <v>219</v>
      </c>
      <c r="D71" s="467"/>
      <c r="E71" s="467"/>
      <c r="F71" s="467"/>
      <c r="G71" s="467"/>
      <c r="H71" s="468"/>
      <c r="I71" s="466">
        <v>33</v>
      </c>
      <c r="J71" s="488"/>
      <c r="K71" s="452" t="s">
        <v>218</v>
      </c>
      <c r="L71" s="453"/>
      <c r="M71" s="454"/>
      <c r="N71" s="455">
        <v>20</v>
      </c>
      <c r="O71" s="456"/>
      <c r="P71" s="457"/>
      <c r="Q71" s="421">
        <f t="shared" si="0"/>
        <v>200</v>
      </c>
      <c r="R71" s="421"/>
      <c r="S71" s="422"/>
      <c r="T71" s="85">
        <v>1.06</v>
      </c>
      <c r="U71">
        <f>K85*N85</f>
        <v>23680</v>
      </c>
    </row>
    <row r="72" spans="2:21" ht="12.75" customHeight="1">
      <c r="B72" s="53"/>
      <c r="C72" s="458" t="s">
        <v>214</v>
      </c>
      <c r="D72" s="459"/>
      <c r="E72" s="459"/>
      <c r="F72" s="459"/>
      <c r="G72" s="459"/>
      <c r="H72" s="460"/>
      <c r="I72" s="466">
        <v>33</v>
      </c>
      <c r="J72" s="462"/>
      <c r="K72" s="500">
        <v>12</v>
      </c>
      <c r="L72" s="464"/>
      <c r="M72" s="464"/>
      <c r="N72" s="450">
        <v>25</v>
      </c>
      <c r="O72" s="450"/>
      <c r="P72" s="450"/>
      <c r="Q72" s="421">
        <f t="shared" si="0"/>
        <v>300</v>
      </c>
      <c r="R72" s="421"/>
      <c r="S72" s="422"/>
      <c r="U72">
        <f>U70+U71</f>
        <v>250407.8</v>
      </c>
    </row>
    <row r="73" spans="2:19" ht="12.75" customHeight="1">
      <c r="B73" s="53"/>
      <c r="C73" s="458" t="s">
        <v>215</v>
      </c>
      <c r="D73" s="459"/>
      <c r="E73" s="459"/>
      <c r="F73" s="459"/>
      <c r="G73" s="459"/>
      <c r="H73" s="460"/>
      <c r="I73" s="466">
        <v>33</v>
      </c>
      <c r="J73" s="462"/>
      <c r="K73" s="464" t="s">
        <v>218</v>
      </c>
      <c r="L73" s="464"/>
      <c r="M73" s="464"/>
      <c r="N73" s="450">
        <v>18</v>
      </c>
      <c r="O73" s="450"/>
      <c r="P73" s="450"/>
      <c r="Q73" s="421">
        <f t="shared" si="0"/>
        <v>180</v>
      </c>
      <c r="R73" s="421"/>
      <c r="S73" s="422"/>
    </row>
    <row r="74" spans="1:20" ht="12.75" customHeight="1">
      <c r="A74" s="5"/>
      <c r="B74" s="53"/>
      <c r="C74" s="458" t="s">
        <v>220</v>
      </c>
      <c r="D74" s="467"/>
      <c r="E74" s="467"/>
      <c r="F74" s="467"/>
      <c r="G74" s="467"/>
      <c r="H74" s="468"/>
      <c r="I74" s="466">
        <v>33</v>
      </c>
      <c r="J74" s="488"/>
      <c r="K74" s="452" t="s">
        <v>221</v>
      </c>
      <c r="L74" s="453"/>
      <c r="M74" s="454"/>
      <c r="N74" s="455">
        <v>40</v>
      </c>
      <c r="O74" s="456"/>
      <c r="P74" s="457"/>
      <c r="Q74" s="421">
        <f t="shared" si="0"/>
        <v>440</v>
      </c>
      <c r="R74" s="421"/>
      <c r="S74" s="422"/>
      <c r="T74" s="87"/>
    </row>
    <row r="75" spans="2:19" ht="12.75" customHeight="1">
      <c r="B75" s="53"/>
      <c r="C75" s="469" t="s">
        <v>216</v>
      </c>
      <c r="D75" s="470"/>
      <c r="E75" s="470"/>
      <c r="F75" s="470"/>
      <c r="G75" s="470"/>
      <c r="H75" s="471"/>
      <c r="I75" s="466">
        <v>33</v>
      </c>
      <c r="J75" s="462"/>
      <c r="K75" s="464" t="s">
        <v>218</v>
      </c>
      <c r="L75" s="464"/>
      <c r="M75" s="464"/>
      <c r="N75" s="450">
        <v>50</v>
      </c>
      <c r="O75" s="450"/>
      <c r="P75" s="450"/>
      <c r="Q75" s="421">
        <f t="shared" si="0"/>
        <v>500</v>
      </c>
      <c r="R75" s="421"/>
      <c r="S75" s="422"/>
    </row>
    <row r="76" spans="2:19" ht="12.75">
      <c r="B76" s="53"/>
      <c r="C76" s="466" t="s">
        <v>224</v>
      </c>
      <c r="D76" s="461"/>
      <c r="E76" s="461"/>
      <c r="F76" s="461"/>
      <c r="G76" s="461"/>
      <c r="H76" s="462"/>
      <c r="I76" s="466">
        <v>33</v>
      </c>
      <c r="J76" s="462"/>
      <c r="K76" s="452" t="s">
        <v>91</v>
      </c>
      <c r="L76" s="453"/>
      <c r="M76" s="454"/>
      <c r="N76" s="455">
        <v>130</v>
      </c>
      <c r="O76" s="456"/>
      <c r="P76" s="457"/>
      <c r="Q76" s="420">
        <f t="shared" si="0"/>
        <v>650</v>
      </c>
      <c r="R76" s="421"/>
      <c r="S76" s="422"/>
    </row>
    <row r="77" spans="2:19" ht="12.75">
      <c r="B77" s="36"/>
      <c r="C77" s="458" t="s">
        <v>225</v>
      </c>
      <c r="D77" s="459"/>
      <c r="E77" s="459"/>
      <c r="F77" s="459"/>
      <c r="G77" s="459"/>
      <c r="H77" s="460"/>
      <c r="I77" s="443">
        <v>33</v>
      </c>
      <c r="J77" s="443"/>
      <c r="K77" s="445" t="s">
        <v>209</v>
      </c>
      <c r="L77" s="445"/>
      <c r="M77" s="445"/>
      <c r="N77" s="450">
        <v>135</v>
      </c>
      <c r="O77" s="450"/>
      <c r="P77" s="450"/>
      <c r="Q77" s="451">
        <f t="shared" si="0"/>
        <v>135</v>
      </c>
      <c r="R77" s="451"/>
      <c r="S77" s="451"/>
    </row>
    <row r="78" spans="2:19" ht="12.75">
      <c r="B78" s="39"/>
      <c r="C78" s="298" t="s">
        <v>57</v>
      </c>
      <c r="D78" s="299"/>
      <c r="E78" s="299"/>
      <c r="F78" s="299"/>
      <c r="G78" s="299"/>
      <c r="H78" s="299"/>
      <c r="I78" s="299"/>
      <c r="J78" s="299"/>
      <c r="K78" s="299"/>
      <c r="L78" s="299"/>
      <c r="M78" s="299"/>
      <c r="N78" s="299"/>
      <c r="O78" s="299"/>
      <c r="P78" s="300"/>
      <c r="Q78" s="319">
        <f>SUM(Q68:S77)</f>
        <v>5000</v>
      </c>
      <c r="R78" s="320"/>
      <c r="S78" s="321"/>
    </row>
    <row r="79" spans="2:19" ht="12.75">
      <c r="B79" s="44"/>
      <c r="C79" s="25"/>
      <c r="D79" s="25"/>
      <c r="E79" s="25"/>
      <c r="F79" s="25"/>
      <c r="G79" s="25"/>
      <c r="H79" s="25"/>
      <c r="I79" s="25"/>
      <c r="J79" s="25"/>
      <c r="K79" s="154"/>
      <c r="L79" s="154"/>
      <c r="M79" s="154"/>
      <c r="N79" s="155"/>
      <c r="O79" s="155"/>
      <c r="P79" s="155"/>
      <c r="Q79" s="155"/>
      <c r="R79" s="155"/>
      <c r="S79" s="155"/>
    </row>
    <row r="80" spans="2:19" ht="12.75">
      <c r="B80" s="51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 t="s">
        <v>36</v>
      </c>
      <c r="S80" s="23"/>
    </row>
    <row r="81" spans="2:19" ht="25.5">
      <c r="B81" s="36" t="s">
        <v>25</v>
      </c>
      <c r="C81" s="437" t="s">
        <v>26</v>
      </c>
      <c r="D81" s="437"/>
      <c r="E81" s="437"/>
      <c r="F81" s="437"/>
      <c r="G81" s="437"/>
      <c r="H81" s="437"/>
      <c r="I81" s="437" t="s">
        <v>28</v>
      </c>
      <c r="J81" s="437"/>
      <c r="K81" s="437" t="s">
        <v>128</v>
      </c>
      <c r="L81" s="437"/>
      <c r="M81" s="437"/>
      <c r="N81" s="437" t="s">
        <v>129</v>
      </c>
      <c r="O81" s="437"/>
      <c r="P81" s="437"/>
      <c r="Q81" s="305" t="s">
        <v>37</v>
      </c>
      <c r="R81" s="306"/>
      <c r="S81" s="307"/>
    </row>
    <row r="82" spans="2:19" ht="12.75">
      <c r="B82" s="36">
        <v>1</v>
      </c>
      <c r="C82" s="437">
        <v>2</v>
      </c>
      <c r="D82" s="437"/>
      <c r="E82" s="437"/>
      <c r="F82" s="437"/>
      <c r="G82" s="437"/>
      <c r="H82" s="437"/>
      <c r="I82" s="437">
        <v>3</v>
      </c>
      <c r="J82" s="437"/>
      <c r="K82" s="437">
        <v>4</v>
      </c>
      <c r="L82" s="437"/>
      <c r="M82" s="437"/>
      <c r="N82" s="437">
        <v>5</v>
      </c>
      <c r="O82" s="437"/>
      <c r="P82" s="437"/>
      <c r="Q82" s="305">
        <v>6</v>
      </c>
      <c r="R82" s="306"/>
      <c r="S82" s="307"/>
    </row>
    <row r="83" spans="2:19" ht="12.75">
      <c r="B83" s="36">
        <v>1</v>
      </c>
      <c r="C83" s="295" t="s">
        <v>96</v>
      </c>
      <c r="D83" s="296"/>
      <c r="E83" s="296"/>
      <c r="F83" s="296"/>
      <c r="G83" s="296"/>
      <c r="H83" s="297"/>
      <c r="I83" s="418"/>
      <c r="J83" s="419"/>
      <c r="K83" s="423"/>
      <c r="L83" s="424"/>
      <c r="M83" s="425"/>
      <c r="N83" s="455"/>
      <c r="O83" s="461"/>
      <c r="P83" s="462"/>
      <c r="Q83" s="455"/>
      <c r="R83" s="456"/>
      <c r="S83" s="457"/>
    </row>
    <row r="84" spans="2:19" ht="12.75">
      <c r="B84" s="36"/>
      <c r="C84" s="295" t="s">
        <v>206</v>
      </c>
      <c r="D84" s="296"/>
      <c r="E84" s="296"/>
      <c r="F84" s="296"/>
      <c r="G84" s="296"/>
      <c r="H84" s="297"/>
      <c r="I84" s="418" t="s">
        <v>120</v>
      </c>
      <c r="J84" s="419"/>
      <c r="K84" s="426">
        <v>5626</v>
      </c>
      <c r="L84" s="427"/>
      <c r="M84" s="428"/>
      <c r="N84" s="455">
        <v>40.3</v>
      </c>
      <c r="O84" s="461"/>
      <c r="P84" s="462"/>
      <c r="Q84" s="420">
        <v>226720</v>
      </c>
      <c r="R84" s="421"/>
      <c r="S84" s="422"/>
    </row>
    <row r="85" spans="2:19" ht="12.75">
      <c r="B85" s="36"/>
      <c r="C85" s="295" t="s">
        <v>207</v>
      </c>
      <c r="D85" s="296"/>
      <c r="E85" s="296"/>
      <c r="F85" s="296"/>
      <c r="G85" s="296"/>
      <c r="H85" s="297"/>
      <c r="I85" s="418" t="s">
        <v>120</v>
      </c>
      <c r="J85" s="419"/>
      <c r="K85" s="426">
        <v>128</v>
      </c>
      <c r="L85" s="427"/>
      <c r="M85" s="428"/>
      <c r="N85" s="455">
        <v>185</v>
      </c>
      <c r="O85" s="461"/>
      <c r="P85" s="462"/>
      <c r="Q85" s="420">
        <v>23680</v>
      </c>
      <c r="R85" s="421"/>
      <c r="S85" s="422"/>
    </row>
    <row r="86" spans="2:19" ht="12.75">
      <c r="B86" s="39"/>
      <c r="C86" s="298" t="s">
        <v>57</v>
      </c>
      <c r="D86" s="299"/>
      <c r="E86" s="299"/>
      <c r="F86" s="299"/>
      <c r="G86" s="299"/>
      <c r="H86" s="299"/>
      <c r="I86" s="299"/>
      <c r="J86" s="299"/>
      <c r="K86" s="299"/>
      <c r="L86" s="299"/>
      <c r="M86" s="299"/>
      <c r="N86" s="299"/>
      <c r="O86" s="299"/>
      <c r="P86" s="300"/>
      <c r="Q86" s="319">
        <f>Q84+Q85</f>
        <v>250400</v>
      </c>
      <c r="R86" s="320"/>
      <c r="S86" s="321"/>
    </row>
    <row r="87" spans="2:19" ht="12.75">
      <c r="B87" s="12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</row>
    <row r="88" spans="2:19" ht="12.75">
      <c r="B88" s="56"/>
      <c r="D88" s="54" t="s">
        <v>189</v>
      </c>
      <c r="F88" s="47"/>
      <c r="G88" s="166">
        <f>Q86+N60+L53+P45+P36+Q27+P18+Q78</f>
        <v>1419619.888</v>
      </c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</row>
    <row r="89" spans="2:19" ht="12.75">
      <c r="B89" s="57"/>
      <c r="C89" s="47"/>
      <c r="D89" s="47"/>
      <c r="E89" s="47"/>
      <c r="F89" s="47"/>
      <c r="G89" s="26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</row>
    <row r="90" spans="2:19" ht="12.75">
      <c r="B90" s="58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</row>
    <row r="91" spans="2:19" ht="12.75">
      <c r="B91" s="12" t="s">
        <v>97</v>
      </c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 t="s">
        <v>60</v>
      </c>
      <c r="N91" s="23"/>
      <c r="O91" s="23"/>
      <c r="P91" s="23"/>
      <c r="Q91" s="23"/>
      <c r="R91" s="23"/>
      <c r="S91" s="23"/>
    </row>
    <row r="92" spans="2:19" ht="12.75">
      <c r="B92" s="12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</row>
    <row r="93" spans="2:19" ht="12.75">
      <c r="B93" s="12" t="s">
        <v>98</v>
      </c>
      <c r="C93"/>
      <c r="D93" s="23"/>
      <c r="E93" s="23"/>
      <c r="F93" s="23"/>
      <c r="G93" s="23"/>
      <c r="H93" s="23"/>
      <c r="I93" s="23"/>
      <c r="J93" s="23"/>
      <c r="K93" s="23"/>
      <c r="L93" s="23"/>
      <c r="M93" s="23" t="s">
        <v>141</v>
      </c>
      <c r="N93" s="23"/>
      <c r="O93" s="23"/>
      <c r="P93" s="48" t="s">
        <v>61</v>
      </c>
      <c r="Q93" s="23"/>
      <c r="S93" s="23"/>
    </row>
    <row r="98" spans="2:19" ht="12.75">
      <c r="B98" s="55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</row>
  </sheetData>
  <sheetProtection/>
  <mergeCells count="254">
    <mergeCell ref="C73:H73"/>
    <mergeCell ref="C71:H71"/>
    <mergeCell ref="C72:H72"/>
    <mergeCell ref="I72:J72"/>
    <mergeCell ref="K72:M72"/>
    <mergeCell ref="N72:P72"/>
    <mergeCell ref="I71:J71"/>
    <mergeCell ref="K71:M71"/>
    <mergeCell ref="N71:P71"/>
    <mergeCell ref="K70:M70"/>
    <mergeCell ref="I70:J70"/>
    <mergeCell ref="N70:P70"/>
    <mergeCell ref="C69:H69"/>
    <mergeCell ref="I69:J69"/>
    <mergeCell ref="K69:M69"/>
    <mergeCell ref="N69:P69"/>
    <mergeCell ref="K81:M81"/>
    <mergeCell ref="C70:H70"/>
    <mergeCell ref="Q81:S81"/>
    <mergeCell ref="N65:P65"/>
    <mergeCell ref="C66:H66"/>
    <mergeCell ref="I66:J66"/>
    <mergeCell ref="K66:M66"/>
    <mergeCell ref="N66:P66"/>
    <mergeCell ref="C67:H67"/>
    <mergeCell ref="I67:J67"/>
    <mergeCell ref="J50:K50"/>
    <mergeCell ref="N58:S58"/>
    <mergeCell ref="C51:I51"/>
    <mergeCell ref="L51:S51"/>
    <mergeCell ref="H35:I35"/>
    <mergeCell ref="J35:L35"/>
    <mergeCell ref="M35:O35"/>
    <mergeCell ref="C49:I49"/>
    <mergeCell ref="C35:G35"/>
    <mergeCell ref="C42:G42"/>
    <mergeCell ref="C44:G44"/>
    <mergeCell ref="M42:O42"/>
    <mergeCell ref="B47:S47"/>
    <mergeCell ref="H42:I42"/>
    <mergeCell ref="B63:S63"/>
    <mergeCell ref="N60:S60"/>
    <mergeCell ref="C60:J60"/>
    <mergeCell ref="N59:S59"/>
    <mergeCell ref="C59:J59"/>
    <mergeCell ref="N57:S57"/>
    <mergeCell ref="C82:H82"/>
    <mergeCell ref="N82:P82"/>
    <mergeCell ref="Q82:S82"/>
    <mergeCell ref="I82:J82"/>
    <mergeCell ref="N81:P81"/>
    <mergeCell ref="N67:P67"/>
    <mergeCell ref="C81:H81"/>
    <mergeCell ref="I81:J81"/>
    <mergeCell ref="C76:H76"/>
    <mergeCell ref="N74:P74"/>
    <mergeCell ref="C58:J58"/>
    <mergeCell ref="K65:M65"/>
    <mergeCell ref="C68:H68"/>
    <mergeCell ref="I68:J68"/>
    <mergeCell ref="K68:M68"/>
    <mergeCell ref="K67:M67"/>
    <mergeCell ref="K60:M60"/>
    <mergeCell ref="I65:J65"/>
    <mergeCell ref="N68:P68"/>
    <mergeCell ref="C40:G40"/>
    <mergeCell ref="C41:G41"/>
    <mergeCell ref="C45:O45"/>
    <mergeCell ref="C50:I50"/>
    <mergeCell ref="L50:S50"/>
    <mergeCell ref="M44:O44"/>
    <mergeCell ref="P44:S44"/>
    <mergeCell ref="J49:K49"/>
    <mergeCell ref="J44:L44"/>
    <mergeCell ref="L49:S49"/>
    <mergeCell ref="H40:I40"/>
    <mergeCell ref="H41:I41"/>
    <mergeCell ref="I74:J74"/>
    <mergeCell ref="K74:M74"/>
    <mergeCell ref="C57:J57"/>
    <mergeCell ref="C53:K53"/>
    <mergeCell ref="C52:I52"/>
    <mergeCell ref="J51:K51"/>
    <mergeCell ref="C65:H65"/>
    <mergeCell ref="P35:S35"/>
    <mergeCell ref="P34:S34"/>
    <mergeCell ref="C56:J56"/>
    <mergeCell ref="K57:M57"/>
    <mergeCell ref="C34:G34"/>
    <mergeCell ref="H34:I34"/>
    <mergeCell ref="J34:L34"/>
    <mergeCell ref="M34:O34"/>
    <mergeCell ref="N56:S56"/>
    <mergeCell ref="B38:S38"/>
    <mergeCell ref="H31:I31"/>
    <mergeCell ref="Q27:S27"/>
    <mergeCell ref="M31:O31"/>
    <mergeCell ref="M32:O32"/>
    <mergeCell ref="C26:G26"/>
    <mergeCell ref="H26:I26"/>
    <mergeCell ref="J26:K26"/>
    <mergeCell ref="Q26:S26"/>
    <mergeCell ref="P32:S32"/>
    <mergeCell ref="P31:S31"/>
    <mergeCell ref="J24:K24"/>
    <mergeCell ref="M2:S3"/>
    <mergeCell ref="F7:M7"/>
    <mergeCell ref="C12:G12"/>
    <mergeCell ref="C13:G13"/>
    <mergeCell ref="F6:M6"/>
    <mergeCell ref="H12:I12"/>
    <mergeCell ref="F8:M8"/>
    <mergeCell ref="B10:S10"/>
    <mergeCell ref="P12:S12"/>
    <mergeCell ref="P13:S13"/>
    <mergeCell ref="H14:I14"/>
    <mergeCell ref="O26:P26"/>
    <mergeCell ref="J17:L17"/>
    <mergeCell ref="O22:P22"/>
    <mergeCell ref="P14:S14"/>
    <mergeCell ref="P17:S17"/>
    <mergeCell ref="Q23:S23"/>
    <mergeCell ref="H16:I16"/>
    <mergeCell ref="J16:L16"/>
    <mergeCell ref="O23:P23"/>
    <mergeCell ref="O25:P25"/>
    <mergeCell ref="H23:I23"/>
    <mergeCell ref="M40:O40"/>
    <mergeCell ref="P36:S36"/>
    <mergeCell ref="P40:S40"/>
    <mergeCell ref="L26:N26"/>
    <mergeCell ref="L23:N23"/>
    <mergeCell ref="L24:N24"/>
    <mergeCell ref="O24:P24"/>
    <mergeCell ref="J12:L12"/>
    <mergeCell ref="M12:O12"/>
    <mergeCell ref="M13:O13"/>
    <mergeCell ref="J13:L13"/>
    <mergeCell ref="H22:I22"/>
    <mergeCell ref="C22:G22"/>
    <mergeCell ref="J14:L14"/>
    <mergeCell ref="M14:O14"/>
    <mergeCell ref="J22:K22"/>
    <mergeCell ref="B20:S20"/>
    <mergeCell ref="C15:G15"/>
    <mergeCell ref="H15:I15"/>
    <mergeCell ref="J15:L15"/>
    <mergeCell ref="M15:O15"/>
    <mergeCell ref="H13:I13"/>
    <mergeCell ref="C18:O18"/>
    <mergeCell ref="C43:G43"/>
    <mergeCell ref="C14:G14"/>
    <mergeCell ref="H24:I24"/>
    <mergeCell ref="C17:G17"/>
    <mergeCell ref="H17:I17"/>
    <mergeCell ref="C36:O36"/>
    <mergeCell ref="C16:G16"/>
    <mergeCell ref="C24:G24"/>
    <mergeCell ref="J25:K25"/>
    <mergeCell ref="M41:O41"/>
    <mergeCell ref="W25:Y25"/>
    <mergeCell ref="Q22:S22"/>
    <mergeCell ref="W24:Y24"/>
    <mergeCell ref="Q25:S25"/>
    <mergeCell ref="Q24:S24"/>
    <mergeCell ref="P43:S43"/>
    <mergeCell ref="C27:P27"/>
    <mergeCell ref="C25:G25"/>
    <mergeCell ref="H33:I33"/>
    <mergeCell ref="H32:I32"/>
    <mergeCell ref="P41:S41"/>
    <mergeCell ref="C31:G31"/>
    <mergeCell ref="C32:G32"/>
    <mergeCell ref="B2:G3"/>
    <mergeCell ref="M33:O33"/>
    <mergeCell ref="L22:N22"/>
    <mergeCell ref="B29:S29"/>
    <mergeCell ref="P33:S33"/>
    <mergeCell ref="L25:N25"/>
    <mergeCell ref="J32:L32"/>
    <mergeCell ref="H25:I25"/>
    <mergeCell ref="J23:K23"/>
    <mergeCell ref="P15:S15"/>
    <mergeCell ref="C33:G33"/>
    <mergeCell ref="J31:L31"/>
    <mergeCell ref="P18:S18"/>
    <mergeCell ref="M16:O16"/>
    <mergeCell ref="P16:S16"/>
    <mergeCell ref="C23:G23"/>
    <mergeCell ref="M17:O17"/>
    <mergeCell ref="J33:L33"/>
    <mergeCell ref="K58:M58"/>
    <mergeCell ref="J52:K52"/>
    <mergeCell ref="H43:I43"/>
    <mergeCell ref="J42:L42"/>
    <mergeCell ref="J43:L43"/>
    <mergeCell ref="L52:S52"/>
    <mergeCell ref="H44:I44"/>
    <mergeCell ref="M43:O43"/>
    <mergeCell ref="P45:S45"/>
    <mergeCell ref="P42:S42"/>
    <mergeCell ref="C84:H84"/>
    <mergeCell ref="K84:M84"/>
    <mergeCell ref="I76:J76"/>
    <mergeCell ref="I73:J73"/>
    <mergeCell ref="C74:H74"/>
    <mergeCell ref="C75:H75"/>
    <mergeCell ref="I75:J75"/>
    <mergeCell ref="K75:M75"/>
    <mergeCell ref="K82:M82"/>
    <mergeCell ref="Q86:S86"/>
    <mergeCell ref="Q83:S83"/>
    <mergeCell ref="C85:H85"/>
    <mergeCell ref="L53:S53"/>
    <mergeCell ref="Q65:S65"/>
    <mergeCell ref="Q66:S66"/>
    <mergeCell ref="Q67:S67"/>
    <mergeCell ref="Q68:S68"/>
    <mergeCell ref="K56:M56"/>
    <mergeCell ref="K59:M59"/>
    <mergeCell ref="Q85:S85"/>
    <mergeCell ref="N84:P84"/>
    <mergeCell ref="Q84:S84"/>
    <mergeCell ref="Q69:S69"/>
    <mergeCell ref="J41:L41"/>
    <mergeCell ref="J40:L40"/>
    <mergeCell ref="I84:J84"/>
    <mergeCell ref="Q70:S70"/>
    <mergeCell ref="K73:M73"/>
    <mergeCell ref="N73:P73"/>
    <mergeCell ref="C86:P86"/>
    <mergeCell ref="C83:H83"/>
    <mergeCell ref="I83:J83"/>
    <mergeCell ref="K83:M83"/>
    <mergeCell ref="N83:P83"/>
    <mergeCell ref="N85:P85"/>
    <mergeCell ref="I85:J85"/>
    <mergeCell ref="K85:M85"/>
    <mergeCell ref="Q74:S74"/>
    <mergeCell ref="Q73:S73"/>
    <mergeCell ref="Q71:S71"/>
    <mergeCell ref="Q72:S72"/>
    <mergeCell ref="C78:P78"/>
    <mergeCell ref="Q78:S78"/>
    <mergeCell ref="K76:M76"/>
    <mergeCell ref="N76:P76"/>
    <mergeCell ref="C77:H77"/>
    <mergeCell ref="I77:J77"/>
    <mergeCell ref="K77:M77"/>
    <mergeCell ref="N77:P77"/>
    <mergeCell ref="Q76:S76"/>
    <mergeCell ref="N75:P75"/>
    <mergeCell ref="Q75:S75"/>
    <mergeCell ref="Q77:S77"/>
  </mergeCells>
  <printOptions/>
  <pageMargins left="0.5905511811023623" right="0" top="0.3937007874015748" bottom="0" header="0" footer="0"/>
  <pageSetup horizontalDpi="600" verticalDpi="600" orientation="portrait" paperSize="9" scale="96" r:id="rId1"/>
  <rowBreaks count="1" manualBreakCount="1">
    <brk id="42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Рунянского муниц рай (МЦБ)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QNX</dc:creator>
  <cp:keywords/>
  <dc:description/>
  <cp:lastModifiedBy>Оксана Михайловна</cp:lastModifiedBy>
  <cp:lastPrinted>2017-01-16T13:51:34Z</cp:lastPrinted>
  <dcterms:created xsi:type="dcterms:W3CDTF">2011-11-10T05:26:38Z</dcterms:created>
  <dcterms:modified xsi:type="dcterms:W3CDTF">2017-01-16T16:18:27Z</dcterms:modified>
  <cp:category/>
  <cp:version/>
  <cp:contentType/>
  <cp:contentStatus/>
</cp:coreProperties>
</file>